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10380"/>
  </bookViews>
  <sheets>
    <sheet name="Доходы 2018 год" sheetId="1" r:id="rId1"/>
    <sheet name="Лист2" sheetId="2" r:id="rId2"/>
    <sheet name="Лист3" sheetId="3" r:id="rId3"/>
  </sheets>
  <definedNames>
    <definedName name="_xlnm.Print_Titles" localSheetId="0">'Доходы 2018 год'!$21:$22</definedName>
    <definedName name="_xlnm.Print_Area" localSheetId="0">'Доходы 2018 год'!$A$1:$AF$106</definedName>
  </definedNames>
  <calcPr calcId="125725"/>
</workbook>
</file>

<file path=xl/calcChain.xml><?xml version="1.0" encoding="utf-8"?>
<calcChain xmlns="http://schemas.openxmlformats.org/spreadsheetml/2006/main">
  <c r="AE104" i="1"/>
  <c r="AE101"/>
  <c r="AE99"/>
  <c r="AE97"/>
  <c r="AE95"/>
  <c r="AE94" s="1"/>
  <c r="AE92"/>
  <c r="AE90"/>
  <c r="AE88"/>
  <c r="AE86"/>
  <c r="AE84"/>
  <c r="AE82"/>
  <c r="AE80"/>
  <c r="AE78"/>
  <c r="AE72"/>
  <c r="AE64"/>
  <c r="AE62"/>
  <c r="AE60"/>
  <c r="AE56"/>
  <c r="AE48"/>
  <c r="AE45"/>
  <c r="AE42"/>
  <c r="AE40"/>
  <c r="AE37"/>
  <c r="AE35"/>
  <c r="AE33"/>
  <c r="AE28"/>
  <c r="AE26"/>
  <c r="AE24"/>
  <c r="AE23" s="1"/>
  <c r="AD103"/>
  <c r="AF103" s="1"/>
  <c r="AF102" s="1"/>
  <c r="AF101" s="1"/>
  <c r="AC102"/>
  <c r="AB102"/>
  <c r="AB101" s="1"/>
  <c r="AC101"/>
  <c r="AE71" l="1"/>
  <c r="AD102"/>
  <c r="AD101" s="1"/>
  <c r="AE59"/>
  <c r="AE55" s="1"/>
  <c r="AE54" s="1"/>
  <c r="AE106" s="1"/>
  <c r="AD100"/>
  <c r="AF100" s="1"/>
  <c r="AF99" s="1"/>
  <c r="AC99"/>
  <c r="AD99"/>
  <c r="AB99"/>
  <c r="AD98"/>
  <c r="AF98" s="1"/>
  <c r="AF97" s="1"/>
  <c r="AC97"/>
  <c r="AD97"/>
  <c r="AB97"/>
  <c r="AC104" l="1"/>
  <c r="AC95"/>
  <c r="AC94" s="1"/>
  <c r="AC92"/>
  <c r="AC90"/>
  <c r="AC88"/>
  <c r="AC86"/>
  <c r="AC84"/>
  <c r="AC82"/>
  <c r="AC80"/>
  <c r="AC78"/>
  <c r="AC72"/>
  <c r="AC64"/>
  <c r="AC62"/>
  <c r="AC60"/>
  <c r="AC56"/>
  <c r="AC48"/>
  <c r="AC45"/>
  <c r="AC42"/>
  <c r="AC40"/>
  <c r="AC37"/>
  <c r="AC35"/>
  <c r="AC33"/>
  <c r="AC28"/>
  <c r="AC26"/>
  <c r="AC24"/>
  <c r="AB63"/>
  <c r="AB62" s="1"/>
  <c r="Z62"/>
  <c r="AA62"/>
  <c r="AA104"/>
  <c r="AA95"/>
  <c r="AA94" s="1"/>
  <c r="AA92"/>
  <c r="AA90"/>
  <c r="AA88"/>
  <c r="AA86"/>
  <c r="AA84"/>
  <c r="AA82"/>
  <c r="AA80"/>
  <c r="AA78"/>
  <c r="AA72"/>
  <c r="AA64"/>
  <c r="AA60"/>
  <c r="AA56"/>
  <c r="AA48"/>
  <c r="AA45"/>
  <c r="AA42"/>
  <c r="AA40"/>
  <c r="AA37"/>
  <c r="AA35"/>
  <c r="AA33"/>
  <c r="AA28"/>
  <c r="AA26"/>
  <c r="AA24"/>
  <c r="Y104"/>
  <c r="Z96"/>
  <c r="AB96" s="1"/>
  <c r="AB95" s="1"/>
  <c r="AB94" s="1"/>
  <c r="Y95"/>
  <c r="Y94" s="1"/>
  <c r="Z95"/>
  <c r="Z94" s="1"/>
  <c r="Z93"/>
  <c r="AB93" s="1"/>
  <c r="AB92" s="1"/>
  <c r="Y92"/>
  <c r="X92"/>
  <c r="Z91"/>
  <c r="AB91" s="1"/>
  <c r="AB90" s="1"/>
  <c r="Y90"/>
  <c r="Z90"/>
  <c r="Z89"/>
  <c r="AB89" s="1"/>
  <c r="AB88" s="1"/>
  <c r="Y88"/>
  <c r="Z88"/>
  <c r="Z87"/>
  <c r="AB87" s="1"/>
  <c r="AB86" s="1"/>
  <c r="Y86"/>
  <c r="Z85"/>
  <c r="AB85" s="1"/>
  <c r="AB84" s="1"/>
  <c r="Y84"/>
  <c r="Z83"/>
  <c r="AB83" s="1"/>
  <c r="AB82" s="1"/>
  <c r="Y82"/>
  <c r="Z81"/>
  <c r="Z80" s="1"/>
  <c r="Y64"/>
  <c r="X64"/>
  <c r="Y80"/>
  <c r="Z79"/>
  <c r="AB79" s="1"/>
  <c r="AB78" s="1"/>
  <c r="Y78"/>
  <c r="Z78"/>
  <c r="Z74"/>
  <c r="AB74" s="1"/>
  <c r="AD74" s="1"/>
  <c r="AF74" s="1"/>
  <c r="Z75"/>
  <c r="AB75" s="1"/>
  <c r="AD75" s="1"/>
  <c r="AF75" s="1"/>
  <c r="Z76"/>
  <c r="AB76" s="1"/>
  <c r="AD76" s="1"/>
  <c r="AF76" s="1"/>
  <c r="Z77"/>
  <c r="AB77" s="1"/>
  <c r="AD77" s="1"/>
  <c r="AF77" s="1"/>
  <c r="Z73"/>
  <c r="AB73" s="1"/>
  <c r="AD73" s="1"/>
  <c r="AF73" s="1"/>
  <c r="Y72"/>
  <c r="X72"/>
  <c r="Z66"/>
  <c r="AB66" s="1"/>
  <c r="AD66" s="1"/>
  <c r="AF66" s="1"/>
  <c r="Z67"/>
  <c r="AB67" s="1"/>
  <c r="AD67" s="1"/>
  <c r="AF67" s="1"/>
  <c r="Z68"/>
  <c r="AB68" s="1"/>
  <c r="AD68" s="1"/>
  <c r="AF68" s="1"/>
  <c r="Z69"/>
  <c r="AB69" s="1"/>
  <c r="AD69" s="1"/>
  <c r="AF69" s="1"/>
  <c r="Z70"/>
  <c r="AB70" s="1"/>
  <c r="AD70" s="1"/>
  <c r="AF70" s="1"/>
  <c r="Z65"/>
  <c r="AB65" s="1"/>
  <c r="AD65" s="1"/>
  <c r="AF65" s="1"/>
  <c r="Z61"/>
  <c r="AB61" s="1"/>
  <c r="AB60" s="1"/>
  <c r="Y60"/>
  <c r="Y59" s="1"/>
  <c r="Z58"/>
  <c r="AB58" s="1"/>
  <c r="AD58" s="1"/>
  <c r="AF58" s="1"/>
  <c r="Y56"/>
  <c r="Z50"/>
  <c r="AB50" s="1"/>
  <c r="AD50" s="1"/>
  <c r="AF50" s="1"/>
  <c r="Z51"/>
  <c r="AB51" s="1"/>
  <c r="AD51" s="1"/>
  <c r="AF51" s="1"/>
  <c r="Z52"/>
  <c r="AB52" s="1"/>
  <c r="AD52" s="1"/>
  <c r="AF52" s="1"/>
  <c r="Z53"/>
  <c r="AB53" s="1"/>
  <c r="AD53" s="1"/>
  <c r="AF53" s="1"/>
  <c r="Z49"/>
  <c r="AB49" s="1"/>
  <c r="AD49" s="1"/>
  <c r="AF49" s="1"/>
  <c r="AF48" s="1"/>
  <c r="Y48"/>
  <c r="Z47"/>
  <c r="AB47" s="1"/>
  <c r="AD47" s="1"/>
  <c r="AF47" s="1"/>
  <c r="AF45" s="1"/>
  <c r="Z46"/>
  <c r="AB46" s="1"/>
  <c r="AD46" s="1"/>
  <c r="AF46" s="1"/>
  <c r="Y45"/>
  <c r="Z44"/>
  <c r="AB44" s="1"/>
  <c r="AD44" s="1"/>
  <c r="AF44" s="1"/>
  <c r="Z43"/>
  <c r="AB43" s="1"/>
  <c r="AD43" s="1"/>
  <c r="AF43" s="1"/>
  <c r="AF42" s="1"/>
  <c r="Y42"/>
  <c r="Z41"/>
  <c r="AB41" s="1"/>
  <c r="AB40" s="1"/>
  <c r="Y40"/>
  <c r="Z40"/>
  <c r="Z39"/>
  <c r="AB39" s="1"/>
  <c r="AD39" s="1"/>
  <c r="AF39" s="1"/>
  <c r="Z38"/>
  <c r="AB38" s="1"/>
  <c r="AD38" s="1"/>
  <c r="AF38" s="1"/>
  <c r="AF37" s="1"/>
  <c r="Y37"/>
  <c r="Z36"/>
  <c r="AB36" s="1"/>
  <c r="AB35" s="1"/>
  <c r="Y35"/>
  <c r="Z34"/>
  <c r="AB34" s="1"/>
  <c r="AB33" s="1"/>
  <c r="Y33"/>
  <c r="Z30"/>
  <c r="AB30" s="1"/>
  <c r="AD30" s="1"/>
  <c r="AF30" s="1"/>
  <c r="Z31"/>
  <c r="AB31" s="1"/>
  <c r="AD31" s="1"/>
  <c r="AF31" s="1"/>
  <c r="Z32"/>
  <c r="AB32" s="1"/>
  <c r="AD32" s="1"/>
  <c r="AF32" s="1"/>
  <c r="Z29"/>
  <c r="AB29" s="1"/>
  <c r="AD29" s="1"/>
  <c r="AF29" s="1"/>
  <c r="Y28"/>
  <c r="Z27"/>
  <c r="AB27" s="1"/>
  <c r="AB26" s="1"/>
  <c r="Y26"/>
  <c r="Z26"/>
  <c r="Z25"/>
  <c r="AB25" s="1"/>
  <c r="AB24" s="1"/>
  <c r="Y24"/>
  <c r="X57"/>
  <c r="Z57" s="1"/>
  <c r="Z56" s="1"/>
  <c r="AF28" l="1"/>
  <c r="AF64"/>
  <c r="AF72"/>
  <c r="AD28"/>
  <c r="AD45"/>
  <c r="AD72"/>
  <c r="AA59"/>
  <c r="AA71"/>
  <c r="AC23"/>
  <c r="AC71"/>
  <c r="Z82"/>
  <c r="Z92"/>
  <c r="AD37"/>
  <c r="AD42"/>
  <c r="AD48"/>
  <c r="AD25"/>
  <c r="AD34"/>
  <c r="AD41"/>
  <c r="AD61"/>
  <c r="AD63"/>
  <c r="AD87"/>
  <c r="AD89"/>
  <c r="AD96"/>
  <c r="AD27"/>
  <c r="AD36"/>
  <c r="AD79"/>
  <c r="AD83"/>
  <c r="AD85"/>
  <c r="AD91"/>
  <c r="AD93"/>
  <c r="AD64"/>
  <c r="AC59"/>
  <c r="Z33"/>
  <c r="AB45"/>
  <c r="AA23"/>
  <c r="Z86"/>
  <c r="AB57"/>
  <c r="AB37"/>
  <c r="AB42"/>
  <c r="AB72"/>
  <c r="AB64"/>
  <c r="AB59" s="1"/>
  <c r="Z24"/>
  <c r="Z35"/>
  <c r="Z60"/>
  <c r="AB28"/>
  <c r="Z28"/>
  <c r="AB48"/>
  <c r="AA55"/>
  <c r="AA54" s="1"/>
  <c r="AB81"/>
  <c r="Z84"/>
  <c r="Y23"/>
  <c r="Z37"/>
  <c r="Z45"/>
  <c r="Z64"/>
  <c r="Y71"/>
  <c r="Y55" s="1"/>
  <c r="Y54" s="1"/>
  <c r="Y106" s="1"/>
  <c r="Z72"/>
  <c r="Z71" s="1"/>
  <c r="Z42"/>
  <c r="Z48"/>
  <c r="X86"/>
  <c r="X45"/>
  <c r="X42"/>
  <c r="X40"/>
  <c r="X37"/>
  <c r="X35"/>
  <c r="X33"/>
  <c r="X28"/>
  <c r="X26"/>
  <c r="X24"/>
  <c r="X90"/>
  <c r="X88"/>
  <c r="T87"/>
  <c r="T86"/>
  <c r="H85"/>
  <c r="J85" s="1"/>
  <c r="L85" s="1"/>
  <c r="N85" s="1"/>
  <c r="P85" s="1"/>
  <c r="R85" s="1"/>
  <c r="T85" s="1"/>
  <c r="X84"/>
  <c r="H84"/>
  <c r="J84" s="1"/>
  <c r="L84" s="1"/>
  <c r="N84" s="1"/>
  <c r="P84" s="1"/>
  <c r="R84" s="1"/>
  <c r="T84" s="1"/>
  <c r="X78"/>
  <c r="X95"/>
  <c r="X94" s="1"/>
  <c r="X82"/>
  <c r="X80"/>
  <c r="X60"/>
  <c r="X48"/>
  <c r="W72"/>
  <c r="W71" s="1"/>
  <c r="W55" s="1"/>
  <c r="W54" s="1"/>
  <c r="W106" s="1"/>
  <c r="W64"/>
  <c r="X105"/>
  <c r="X56"/>
  <c r="V57"/>
  <c r="V56" s="1"/>
  <c r="V94"/>
  <c r="V92"/>
  <c r="V72"/>
  <c r="V64"/>
  <c r="U94"/>
  <c r="U92"/>
  <c r="U72"/>
  <c r="U64"/>
  <c r="S71"/>
  <c r="S64"/>
  <c r="S59" s="1"/>
  <c r="S23"/>
  <c r="Q92"/>
  <c r="Q56"/>
  <c r="Q64"/>
  <c r="Q59" s="1"/>
  <c r="Q72"/>
  <c r="O56"/>
  <c r="O64"/>
  <c r="O59" s="1"/>
  <c r="O72"/>
  <c r="O71" s="1"/>
  <c r="M92"/>
  <c r="M72"/>
  <c r="M95"/>
  <c r="M94" s="1"/>
  <c r="M64"/>
  <c r="M60"/>
  <c r="M56"/>
  <c r="K95"/>
  <c r="K94" s="1"/>
  <c r="K64"/>
  <c r="K57"/>
  <c r="K56" s="1"/>
  <c r="L96"/>
  <c r="N96" s="1"/>
  <c r="K60"/>
  <c r="I54"/>
  <c r="I106" s="1"/>
  <c r="G54"/>
  <c r="G106" s="1"/>
  <c r="H106" s="1"/>
  <c r="H105"/>
  <c r="J105" s="1"/>
  <c r="L105" s="1"/>
  <c r="N105" s="1"/>
  <c r="P105" s="1"/>
  <c r="R105" s="1"/>
  <c r="T105" s="1"/>
  <c r="H104"/>
  <c r="J104" s="1"/>
  <c r="L104" s="1"/>
  <c r="N104" s="1"/>
  <c r="P104" s="1"/>
  <c r="R104" s="1"/>
  <c r="T104" s="1"/>
  <c r="H94"/>
  <c r="J94" s="1"/>
  <c r="H93"/>
  <c r="J93" s="1"/>
  <c r="L93" s="1"/>
  <c r="N93" s="1"/>
  <c r="P93" s="1"/>
  <c r="R93" s="1"/>
  <c r="T93" s="1"/>
  <c r="H92"/>
  <c r="J92" s="1"/>
  <c r="L92" s="1"/>
  <c r="H83"/>
  <c r="J83" s="1"/>
  <c r="L83" s="1"/>
  <c r="N83" s="1"/>
  <c r="P83" s="1"/>
  <c r="R83" s="1"/>
  <c r="T83" s="1"/>
  <c r="H82"/>
  <c r="J82" s="1"/>
  <c r="L82" s="1"/>
  <c r="N82" s="1"/>
  <c r="P82" s="1"/>
  <c r="R82" s="1"/>
  <c r="T82" s="1"/>
  <c r="H81"/>
  <c r="J81" s="1"/>
  <c r="L81" s="1"/>
  <c r="N81" s="1"/>
  <c r="P81" s="1"/>
  <c r="R81" s="1"/>
  <c r="T81" s="1"/>
  <c r="H80"/>
  <c r="J80" s="1"/>
  <c r="L80" s="1"/>
  <c r="N80" s="1"/>
  <c r="P80" s="1"/>
  <c r="R80" s="1"/>
  <c r="T80" s="1"/>
  <c r="H79"/>
  <c r="J79" s="1"/>
  <c r="L79" s="1"/>
  <c r="N79" s="1"/>
  <c r="P79" s="1"/>
  <c r="R79" s="1"/>
  <c r="T79" s="1"/>
  <c r="H78"/>
  <c r="J78" s="1"/>
  <c r="L78" s="1"/>
  <c r="N78" s="1"/>
  <c r="P78" s="1"/>
  <c r="R78" s="1"/>
  <c r="T78" s="1"/>
  <c r="H77"/>
  <c r="J77" s="1"/>
  <c r="L77" s="1"/>
  <c r="N77" s="1"/>
  <c r="P77" s="1"/>
  <c r="R77" s="1"/>
  <c r="T77" s="1"/>
  <c r="H76"/>
  <c r="J76" s="1"/>
  <c r="L76" s="1"/>
  <c r="N76" s="1"/>
  <c r="H75"/>
  <c r="J75" s="1"/>
  <c r="L75" s="1"/>
  <c r="N75" s="1"/>
  <c r="P75" s="1"/>
  <c r="R75" s="1"/>
  <c r="T75" s="1"/>
  <c r="H74"/>
  <c r="J74" s="1"/>
  <c r="L74" s="1"/>
  <c r="N74" s="1"/>
  <c r="P74" s="1"/>
  <c r="R74" s="1"/>
  <c r="T74" s="1"/>
  <c r="H73"/>
  <c r="J73" s="1"/>
  <c r="L73" s="1"/>
  <c r="N73" s="1"/>
  <c r="P73" s="1"/>
  <c r="R73" s="1"/>
  <c r="T73" s="1"/>
  <c r="H72"/>
  <c r="J72" s="1"/>
  <c r="L72" s="1"/>
  <c r="H71"/>
  <c r="J71" s="1"/>
  <c r="L71" s="1"/>
  <c r="H70"/>
  <c r="J70" s="1"/>
  <c r="L70" s="1"/>
  <c r="N70" s="1"/>
  <c r="P70" s="1"/>
  <c r="R70" s="1"/>
  <c r="T70" s="1"/>
  <c r="H69"/>
  <c r="J69" s="1"/>
  <c r="L69" s="1"/>
  <c r="N69" s="1"/>
  <c r="P69" s="1"/>
  <c r="R69" s="1"/>
  <c r="H68"/>
  <c r="J68" s="1"/>
  <c r="L68" s="1"/>
  <c r="N68" s="1"/>
  <c r="P68" s="1"/>
  <c r="R68" s="1"/>
  <c r="T68" s="1"/>
  <c r="H67"/>
  <c r="J67" s="1"/>
  <c r="L67" s="1"/>
  <c r="N67" s="1"/>
  <c r="P67" s="1"/>
  <c r="R67" s="1"/>
  <c r="T67" s="1"/>
  <c r="H66"/>
  <c r="J66" s="1"/>
  <c r="L66" s="1"/>
  <c r="N66" s="1"/>
  <c r="P66" s="1"/>
  <c r="R66" s="1"/>
  <c r="T66" s="1"/>
  <c r="H65"/>
  <c r="J65" s="1"/>
  <c r="L65" s="1"/>
  <c r="N65" s="1"/>
  <c r="P65" s="1"/>
  <c r="R65" s="1"/>
  <c r="T65" s="1"/>
  <c r="H64"/>
  <c r="J64" s="1"/>
  <c r="H61"/>
  <c r="J61" s="1"/>
  <c r="L61" s="1"/>
  <c r="N61" s="1"/>
  <c r="H60"/>
  <c r="J60" s="1"/>
  <c r="H59"/>
  <c r="J59" s="1"/>
  <c r="H58"/>
  <c r="J58" s="1"/>
  <c r="L58" s="1"/>
  <c r="N58" s="1"/>
  <c r="P58" s="1"/>
  <c r="R58" s="1"/>
  <c r="T58" s="1"/>
  <c r="H57"/>
  <c r="J57" s="1"/>
  <c r="H56"/>
  <c r="J56" s="1"/>
  <c r="H55"/>
  <c r="J55" s="1"/>
  <c r="H53"/>
  <c r="J53" s="1"/>
  <c r="L53" s="1"/>
  <c r="N53" s="1"/>
  <c r="P53" s="1"/>
  <c r="R53" s="1"/>
  <c r="T53" s="1"/>
  <c r="H52"/>
  <c r="J52" s="1"/>
  <c r="L52" s="1"/>
  <c r="N52" s="1"/>
  <c r="P52" s="1"/>
  <c r="R52" s="1"/>
  <c r="T52" s="1"/>
  <c r="H50"/>
  <c r="J50" s="1"/>
  <c r="L50" s="1"/>
  <c r="N50" s="1"/>
  <c r="P50" s="1"/>
  <c r="R50" s="1"/>
  <c r="T50" s="1"/>
  <c r="H49"/>
  <c r="J49" s="1"/>
  <c r="L49" s="1"/>
  <c r="N49" s="1"/>
  <c r="P49" s="1"/>
  <c r="R49" s="1"/>
  <c r="T49" s="1"/>
  <c r="H48"/>
  <c r="J48" s="1"/>
  <c r="L48" s="1"/>
  <c r="N48" s="1"/>
  <c r="P48" s="1"/>
  <c r="R48" s="1"/>
  <c r="T48" s="1"/>
  <c r="H47"/>
  <c r="J47" s="1"/>
  <c r="L47" s="1"/>
  <c r="N47" s="1"/>
  <c r="P47" s="1"/>
  <c r="R47" s="1"/>
  <c r="T47" s="1"/>
  <c r="H46"/>
  <c r="J46" s="1"/>
  <c r="L46" s="1"/>
  <c r="N46" s="1"/>
  <c r="P46" s="1"/>
  <c r="R46" s="1"/>
  <c r="T46" s="1"/>
  <c r="H45"/>
  <c r="J45" s="1"/>
  <c r="L45" s="1"/>
  <c r="N45" s="1"/>
  <c r="P45" s="1"/>
  <c r="R45" s="1"/>
  <c r="T45" s="1"/>
  <c r="H44"/>
  <c r="J44" s="1"/>
  <c r="L44" s="1"/>
  <c r="N44" s="1"/>
  <c r="P44" s="1"/>
  <c r="R44" s="1"/>
  <c r="T44" s="1"/>
  <c r="H43"/>
  <c r="J43" s="1"/>
  <c r="L43" s="1"/>
  <c r="N43" s="1"/>
  <c r="P43" s="1"/>
  <c r="R43" s="1"/>
  <c r="T43" s="1"/>
  <c r="H42"/>
  <c r="J42" s="1"/>
  <c r="L42" s="1"/>
  <c r="N42" s="1"/>
  <c r="P42" s="1"/>
  <c r="R42" s="1"/>
  <c r="T42" s="1"/>
  <c r="H41"/>
  <c r="J41" s="1"/>
  <c r="L41" s="1"/>
  <c r="N41" s="1"/>
  <c r="P41" s="1"/>
  <c r="R41" s="1"/>
  <c r="T41" s="1"/>
  <c r="H40"/>
  <c r="J40" s="1"/>
  <c r="L40" s="1"/>
  <c r="N40" s="1"/>
  <c r="P40" s="1"/>
  <c r="R40" s="1"/>
  <c r="T40" s="1"/>
  <c r="H39"/>
  <c r="J39" s="1"/>
  <c r="L39" s="1"/>
  <c r="N39" s="1"/>
  <c r="P39" s="1"/>
  <c r="R39" s="1"/>
  <c r="T39" s="1"/>
  <c r="H38"/>
  <c r="J38" s="1"/>
  <c r="L38" s="1"/>
  <c r="N38" s="1"/>
  <c r="P38" s="1"/>
  <c r="R38" s="1"/>
  <c r="T38" s="1"/>
  <c r="H37"/>
  <c r="J37" s="1"/>
  <c r="L37" s="1"/>
  <c r="N37" s="1"/>
  <c r="P37" s="1"/>
  <c r="R37" s="1"/>
  <c r="T37" s="1"/>
  <c r="H36"/>
  <c r="J36" s="1"/>
  <c r="L36" s="1"/>
  <c r="N36" s="1"/>
  <c r="P36" s="1"/>
  <c r="R36" s="1"/>
  <c r="T36" s="1"/>
  <c r="H35"/>
  <c r="J35" s="1"/>
  <c r="L35" s="1"/>
  <c r="N35" s="1"/>
  <c r="P35" s="1"/>
  <c r="R35" s="1"/>
  <c r="T35" s="1"/>
  <c r="H34"/>
  <c r="J34" s="1"/>
  <c r="L34" s="1"/>
  <c r="N34" s="1"/>
  <c r="P34" s="1"/>
  <c r="R34" s="1"/>
  <c r="T34" s="1"/>
  <c r="H33"/>
  <c r="J33" s="1"/>
  <c r="L33" s="1"/>
  <c r="N33" s="1"/>
  <c r="P33" s="1"/>
  <c r="R33" s="1"/>
  <c r="T33" s="1"/>
  <c r="H32"/>
  <c r="J32" s="1"/>
  <c r="L32" s="1"/>
  <c r="N32" s="1"/>
  <c r="P32" s="1"/>
  <c r="R32" s="1"/>
  <c r="T32" s="1"/>
  <c r="H31"/>
  <c r="J31" s="1"/>
  <c r="L31" s="1"/>
  <c r="N31" s="1"/>
  <c r="P31" s="1"/>
  <c r="R31" s="1"/>
  <c r="T31" s="1"/>
  <c r="H30"/>
  <c r="J30" s="1"/>
  <c r="L30" s="1"/>
  <c r="N30" s="1"/>
  <c r="P30" s="1"/>
  <c r="R30" s="1"/>
  <c r="T30" s="1"/>
  <c r="H29"/>
  <c r="J29" s="1"/>
  <c r="L29" s="1"/>
  <c r="N29" s="1"/>
  <c r="P29" s="1"/>
  <c r="R29" s="1"/>
  <c r="T29" s="1"/>
  <c r="H28"/>
  <c r="J28" s="1"/>
  <c r="L28" s="1"/>
  <c r="N28" s="1"/>
  <c r="P28" s="1"/>
  <c r="R28" s="1"/>
  <c r="T28" s="1"/>
  <c r="H27"/>
  <c r="J27" s="1"/>
  <c r="L27" s="1"/>
  <c r="N27" s="1"/>
  <c r="P27" s="1"/>
  <c r="R27" s="1"/>
  <c r="T27" s="1"/>
  <c r="H26"/>
  <c r="J26" s="1"/>
  <c r="L26" s="1"/>
  <c r="N26" s="1"/>
  <c r="P26" s="1"/>
  <c r="R26" s="1"/>
  <c r="T26" s="1"/>
  <c r="H25"/>
  <c r="J25" s="1"/>
  <c r="L25" s="1"/>
  <c r="N25" s="1"/>
  <c r="P25" s="1"/>
  <c r="R25" s="1"/>
  <c r="T25" s="1"/>
  <c r="H24"/>
  <c r="J24" s="1"/>
  <c r="L24" s="1"/>
  <c r="N24" s="1"/>
  <c r="P24" s="1"/>
  <c r="R24" s="1"/>
  <c r="T24" s="1"/>
  <c r="H23"/>
  <c r="J23" s="1"/>
  <c r="L23" s="1"/>
  <c r="N23" s="1"/>
  <c r="P23" s="1"/>
  <c r="R23" s="1"/>
  <c r="T23" s="1"/>
  <c r="AD92" l="1"/>
  <c r="AF93"/>
  <c r="AF92" s="1"/>
  <c r="AD84"/>
  <c r="AF85"/>
  <c r="AF84" s="1"/>
  <c r="AD78"/>
  <c r="AF79"/>
  <c r="AF78" s="1"/>
  <c r="AD26"/>
  <c r="AF27"/>
  <c r="AF26" s="1"/>
  <c r="AD88"/>
  <c r="AF89"/>
  <c r="AF88" s="1"/>
  <c r="AD62"/>
  <c r="AF63"/>
  <c r="AF62" s="1"/>
  <c r="AD40"/>
  <c r="AF41"/>
  <c r="AF40" s="1"/>
  <c r="AD24"/>
  <c r="AF25"/>
  <c r="AF24" s="1"/>
  <c r="AC55"/>
  <c r="AC54" s="1"/>
  <c r="AC106" s="1"/>
  <c r="AD90"/>
  <c r="AF91"/>
  <c r="AF90" s="1"/>
  <c r="AD82"/>
  <c r="AF83"/>
  <c r="AF82" s="1"/>
  <c r="AD35"/>
  <c r="AF36"/>
  <c r="AF35" s="1"/>
  <c r="AD95"/>
  <c r="AD94" s="1"/>
  <c r="AF96"/>
  <c r="AF95" s="1"/>
  <c r="AF94" s="1"/>
  <c r="AD86"/>
  <c r="AF87"/>
  <c r="AF86" s="1"/>
  <c r="AD60"/>
  <c r="AD59" s="1"/>
  <c r="AF61"/>
  <c r="AF60" s="1"/>
  <c r="AF59" s="1"/>
  <c r="AD33"/>
  <c r="AF34"/>
  <c r="AF33" s="1"/>
  <c r="AA106"/>
  <c r="AB80"/>
  <c r="AD81"/>
  <c r="AB56"/>
  <c r="AD57"/>
  <c r="AD23"/>
  <c r="Z59"/>
  <c r="AB71"/>
  <c r="AB23"/>
  <c r="H54"/>
  <c r="L60"/>
  <c r="X104"/>
  <c r="Z105"/>
  <c r="Z23"/>
  <c r="Q71"/>
  <c r="X71"/>
  <c r="X59"/>
  <c r="M71"/>
  <c r="O55"/>
  <c r="O54" s="1"/>
  <c r="O106" s="1"/>
  <c r="X23"/>
  <c r="N64"/>
  <c r="P61"/>
  <c r="R61" s="1"/>
  <c r="T61" s="1"/>
  <c r="N60"/>
  <c r="P60" s="1"/>
  <c r="R60" s="1"/>
  <c r="T60" s="1"/>
  <c r="N92"/>
  <c r="P92" s="1"/>
  <c r="P96"/>
  <c r="R96" s="1"/>
  <c r="T96" s="1"/>
  <c r="N95"/>
  <c r="V59"/>
  <c r="T69"/>
  <c r="V71"/>
  <c r="V55" s="1"/>
  <c r="V54" s="1"/>
  <c r="V106" s="1"/>
  <c r="P76"/>
  <c r="R76" s="1"/>
  <c r="T76" s="1"/>
  <c r="T72" s="1"/>
  <c r="N72"/>
  <c r="P72"/>
  <c r="M59"/>
  <c r="U71"/>
  <c r="U59"/>
  <c r="S55"/>
  <c r="Q55"/>
  <c r="Q54" s="1"/>
  <c r="Q106" s="1"/>
  <c r="L57"/>
  <c r="N57" s="1"/>
  <c r="L95"/>
  <c r="L94"/>
  <c r="K59"/>
  <c r="L59" s="1"/>
  <c r="L64"/>
  <c r="K55"/>
  <c r="L55" s="1"/>
  <c r="L56"/>
  <c r="J54"/>
  <c r="J106" s="1"/>
  <c r="AD56" l="1"/>
  <c r="AF57"/>
  <c r="AF56" s="1"/>
  <c r="AD80"/>
  <c r="AD71" s="1"/>
  <c r="AF81"/>
  <c r="AF80" s="1"/>
  <c r="AF71" s="1"/>
  <c r="AF23"/>
  <c r="Z104"/>
  <c r="Z55" s="1"/>
  <c r="Z54" s="1"/>
  <c r="AB105"/>
  <c r="M55"/>
  <c r="M54" s="1"/>
  <c r="M106" s="1"/>
  <c r="X55"/>
  <c r="Z106"/>
  <c r="K54"/>
  <c r="K106" s="1"/>
  <c r="L106" s="1"/>
  <c r="P71"/>
  <c r="P64"/>
  <c r="R72"/>
  <c r="N71"/>
  <c r="R64"/>
  <c r="T64" s="1"/>
  <c r="X54"/>
  <c r="X106" s="1"/>
  <c r="R92"/>
  <c r="T92" s="1"/>
  <c r="P57"/>
  <c r="N56"/>
  <c r="P95"/>
  <c r="R95" s="1"/>
  <c r="T95" s="1"/>
  <c r="N94"/>
  <c r="P94" s="1"/>
  <c r="R94" s="1"/>
  <c r="T94" s="1"/>
  <c r="U55"/>
  <c r="S54"/>
  <c r="L54"/>
  <c r="AB104" l="1"/>
  <c r="AD105"/>
  <c r="R71"/>
  <c r="T71" s="1"/>
  <c r="R57"/>
  <c r="P56"/>
  <c r="N59"/>
  <c r="N55" s="1"/>
  <c r="N54" s="1"/>
  <c r="N106" s="1"/>
  <c r="U54"/>
  <c r="S106"/>
  <c r="AB55" l="1"/>
  <c r="AB54" s="1"/>
  <c r="AB106" s="1"/>
  <c r="AD104"/>
  <c r="AF105"/>
  <c r="AF104" s="1"/>
  <c r="AF55" s="1"/>
  <c r="AF54" s="1"/>
  <c r="AF106" s="1"/>
  <c r="T57"/>
  <c r="R56"/>
  <c r="T56" s="1"/>
  <c r="P59"/>
  <c r="P55" s="1"/>
  <c r="U106"/>
  <c r="AD55" l="1"/>
  <c r="AD54" s="1"/>
  <c r="AD106" s="1"/>
  <c r="P54"/>
  <c r="P106" s="1"/>
  <c r="R59"/>
  <c r="T59" l="1"/>
  <c r="R55"/>
  <c r="T55" l="1"/>
  <c r="R54"/>
  <c r="R106" l="1"/>
  <c r="T54"/>
  <c r="T106" s="1"/>
</calcChain>
</file>

<file path=xl/sharedStrings.xml><?xml version="1.0" encoding="utf-8"?>
<sst xmlns="http://schemas.openxmlformats.org/spreadsheetml/2006/main" count="468" uniqueCount="195">
  <si>
    <t>000</t>
  </si>
  <si>
    <t>1000000000</t>
  </si>
  <si>
    <t>0000</t>
  </si>
  <si>
    <t>1010000000</t>
  </si>
  <si>
    <t>НАЛОГИ НА ПРИБЫЛЬ, ДОХОДЫ</t>
  </si>
  <si>
    <t>1010200001</t>
  </si>
  <si>
    <t>Налог на доходы физических лиц</t>
  </si>
  <si>
    <t>110</t>
  </si>
  <si>
    <t>1030000000</t>
  </si>
  <si>
    <t>НАЛОГИ НА ТОВАРЫ (РАБОТЫ, УСЛУГИ), РЕАЛИЗУЕМЫЕ НА ТЕРРИТОРИИ РОССИЙСКОЙ ФЕДЕРАЦИИ</t>
  </si>
  <si>
    <t>1030200001</t>
  </si>
  <si>
    <t>Акцизы по подакцизным товарам (продукции), производимым на территории Российской Федерации</t>
  </si>
  <si>
    <t>1050000000</t>
  </si>
  <si>
    <t>НАЛОГИ НА СОВОКУПНЫЙ ДОХОД</t>
  </si>
  <si>
    <t>1050100000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</si>
  <si>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</si>
  <si>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</si>
  <si>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</si>
  <si>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1060000000</t>
  </si>
  <si>
    <t>НАЛОГИ НА ИМУЩЕСТВО</t>
  </si>
  <si>
    <t>1080000000</t>
  </si>
  <si>
    <t>ГОСУДАРСТВЕННАЯ ПОШЛИНА</t>
  </si>
  <si>
    <t>1110000000</t>
  </si>
  <si>
    <t>ДОХОДЫ ОТ ИСПОЛЬЗОВАНИЯ ИМУЩЕСТВА, НАХОДЯЩЕГОСЯ В ГОСУДАРСТВЕННОЙ И МУНИЦИПАЛЬНОЙ СОБСТВЕННОСТИ</t>
  </si>
  <si>
    <t>1110500000</t>
  </si>
  <si>
    <t>120</t>
  </si>
  <si>
    <t>936</t>
  </si>
  <si>
    <t>1120000000</t>
  </si>
  <si>
    <t>ПЛАТЕЖИ ПРИ ПОЛЬЗОВАНИИ ПРИРОДНЫМИ РЕСУРСАМИ</t>
  </si>
  <si>
    <t>1120100001</t>
  </si>
  <si>
    <t>Плата за негативное воздействие на окружающую среду</t>
  </si>
  <si>
    <t>1130000000</t>
  </si>
  <si>
    <t>1130100000</t>
  </si>
  <si>
    <t>130</t>
  </si>
  <si>
    <t>906</t>
  </si>
  <si>
    <t>1130200000</t>
  </si>
  <si>
    <t>Доходы от компенсации затрат государства</t>
  </si>
  <si>
    <t>1140000000</t>
  </si>
  <si>
    <t>ДОХОДЫ ОТ ПРОДАЖИ МАТЕРИАЛЬНЫХ И НЕМАТЕРИАЛЬНЫХ АКТИВОВ</t>
  </si>
  <si>
    <t>1140200000</t>
  </si>
  <si>
    <t>1140600000</t>
  </si>
  <si>
    <t>Доходы от продажи земельных участков, находящихся в государственной и муниципальной собственности</t>
  </si>
  <si>
    <t>430</t>
  </si>
  <si>
    <t>1160000000</t>
  </si>
  <si>
    <t>ШТРАФЫ, САНКЦИИ, ВОЗМЕЩЕНИЕ УЩЕРБА</t>
  </si>
  <si>
    <t>1160300000</t>
  </si>
  <si>
    <t>Денежные взыскания (штрафы) за нарушение законодательства о налогах и сборах</t>
  </si>
  <si>
    <t>140</t>
  </si>
  <si>
    <t>1162500000</t>
  </si>
  <si>
    <t>1164300001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</si>
  <si>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</si>
  <si>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1169000000</t>
  </si>
  <si>
    <t>Прочие поступления от денежных взысканий (штрафов) и иных сумм в возмещение ущерба</t>
  </si>
  <si>
    <t>2000000000</t>
  </si>
  <si>
    <t>БЕЗВОЗМЕЗДНЫЕ ПОСТУПЛЕНИЯ</t>
  </si>
  <si>
    <t>912</t>
  </si>
  <si>
    <t>151</t>
  </si>
  <si>
    <t>2020000000</t>
  </si>
  <si>
    <t>Безвозмездные поступления от других бюджетов бюджетной системы Российской Федерации</t>
  </si>
  <si>
    <t>Прочие субсидии</t>
  </si>
  <si>
    <t>904</t>
  </si>
  <si>
    <t>907</t>
  </si>
  <si>
    <t>922</t>
  </si>
  <si>
    <t>Прочие субсидии бюджетам муниципальных районов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</si>
  <si>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</si>
  <si>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</si>
  <si>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</si>
  <si>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</si>
  <si>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</si>
  <si>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</si>
  <si>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</si>
  <si>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ИТОГО</t>
  </si>
  <si>
    <t>Код бюджетной классификации</t>
  </si>
  <si>
    <t>Наименование дохода</t>
  </si>
  <si>
    <t>поступления доходов бюджета муниципального района по</t>
  </si>
  <si>
    <t>налоговым и неналоговым доходам по статьям, по безвозмездным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</si>
  <si>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</si>
  <si>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Налог, взимаемый в связи с применением патентной системы налогообложения</t>
  </si>
  <si>
    <t xml:space="preserve">Государственная пошлина по делам, рассматриваемым в судах общей юрисдикции, мировыми судьями </t>
  </si>
  <si>
    <t>Сумма   (тыс.рублей)</t>
  </si>
  <si>
    <t>1</t>
  </si>
  <si>
    <t>2</t>
  </si>
  <si>
    <t>3</t>
  </si>
  <si>
    <t>4</t>
  </si>
  <si>
    <t>5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</si>
  <si>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</si>
  <si>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</si>
  <si>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НАЛОГОВЫЕ И НЕНАЛОГОВЫЕ ДОХОДЫ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</si>
  <si>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</si>
  <si>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</si>
  <si>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(+,-) январь</t>
  </si>
  <si>
    <t>Возврат остатков субсидий, субвенций и иных межбюджетных трансфертов, имеющих целевое назначение, прошлых лет</t>
  </si>
  <si>
    <t>21900000000</t>
  </si>
  <si>
    <t>к решению Тужинской районной Думы</t>
  </si>
  <si>
    <t>(+,-) февраль</t>
  </si>
  <si>
    <t xml:space="preserve">Субсидии бюджетам  на осуществление дорожной деятельности в отношении автомобильных дорог общего пользования, а также капитального ремонта и ремонта дворовых трерриторий многоквартирных домов, проездов к дворовым территориям многоквартирных домов населенных пунктов </t>
  </si>
  <si>
    <t>1050200002</t>
  </si>
  <si>
    <t>1050300001</t>
  </si>
  <si>
    <t>1050400002</t>
  </si>
  <si>
    <t>1060200002</t>
  </si>
  <si>
    <t>1080300001</t>
  </si>
  <si>
    <t>1110900000</t>
  </si>
  <si>
    <t>Доходы от оказания платных услуг (работ)</t>
  </si>
  <si>
    <t>Денежные взыскания (штрафы) за нарушение законодательства Российской Федерациио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</si>
  <si>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(+,-) апрель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</si>
  <si>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 в соответствии с заключенными соглашениями</t>
  </si>
  <si>
    <t>(+,-)  май</t>
  </si>
  <si>
    <t>(+,-)  май       2-й раз</t>
  </si>
  <si>
    <t>(+,-)  июль</t>
  </si>
  <si>
    <t>(+,-)  август</t>
  </si>
  <si>
    <t>Приложение № 1</t>
  </si>
  <si>
    <t>(+,-)  сентябрь</t>
  </si>
  <si>
    <t xml:space="preserve">от    № </t>
  </si>
  <si>
    <t>Объемы</t>
  </si>
  <si>
    <t>0000000000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</si>
  <si>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</si>
  <si>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</si>
  <si>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</si>
  <si>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</si>
  <si>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</si>
  <si>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представителей0 за присмотр и уход за детьми, посещающими образовательные организации, реализующих бразовательные программы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</si>
  <si>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 в соответствии с заключенными соглашениями</t>
  </si>
  <si>
    <t>Уточнение от 24.11.2015</t>
  </si>
  <si>
    <t>1162800001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</si>
  <si>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</si>
  <si>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поступлениям по подстатьям классификации доходов бюджетов,</t>
  </si>
  <si>
    <t>Приложение № 6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</si>
  <si>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</si>
  <si>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</si>
  <si>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2021500100</t>
  </si>
  <si>
    <t>2021000000</t>
  </si>
  <si>
    <t>2021500105</t>
  </si>
  <si>
    <t>2022021600</t>
  </si>
  <si>
    <t>2022021605</t>
  </si>
  <si>
    <t>2022999900</t>
  </si>
  <si>
    <t>2022999905</t>
  </si>
  <si>
    <t xml:space="preserve">Субвенции бюджетам бюджетной системы Российской Федерации </t>
  </si>
  <si>
    <t>2023000000</t>
  </si>
  <si>
    <t>2023512000</t>
  </si>
  <si>
    <t>Субвенции бюджетам на осуществление полномочий по составлению (изменению) списков кандидатов в присяжные заседатели 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</si>
  <si>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 федеральных судов общей юрисдикции в Российской Федерации</t>
  </si>
  <si>
    <t>2023512005</t>
  </si>
  <si>
    <t>2023511800</t>
  </si>
  <si>
    <t>2023511805</t>
  </si>
  <si>
    <t>2023002400</t>
  </si>
  <si>
    <t>2023002405</t>
  </si>
  <si>
    <t>2023002700</t>
  </si>
  <si>
    <t>2023002705</t>
  </si>
  <si>
    <t>2023002900</t>
  </si>
  <si>
    <t>2023002905</t>
  </si>
  <si>
    <t>2023508200</t>
  </si>
  <si>
    <t>2023508205</t>
  </si>
  <si>
    <t>2023999900</t>
  </si>
  <si>
    <t>2023999905</t>
  </si>
  <si>
    <t>2023554300</t>
  </si>
  <si>
    <t>Субвенции бюджетам муниципальных образований на содействие достижению целевых показателей реализации региональных программ развития агропромышленного комплекса</t>
  </si>
  <si>
    <t>2023554305</t>
  </si>
  <si>
    <t>Субвенции бюджетам муниципальных районов на содействие достижению целевых показателей реализации региональных программ развития агропромышленного комплекса</t>
  </si>
  <si>
    <t>2023554400</t>
  </si>
  <si>
    <t>2023554405</t>
  </si>
  <si>
    <t>Субвенции бюджетам муниципальных районов на возмещение части процентной ставки по инвестиционным кредитам (займам) в агропромышленном комплексе</t>
  </si>
  <si>
    <t>Субвенции бюджетам муниципальных образований на возмещение части процентной ставки по инвестиционным кредитам (займам) в агропромышленном комплексе</t>
  </si>
  <si>
    <t xml:space="preserve">Налог на имущество организаций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</si>
  <si>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</si>
  <si>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</si>
  <si>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прогнозируемые на 2018 год</t>
  </si>
  <si>
    <t>от 08.12.2017 №19/137</t>
  </si>
  <si>
    <t>2022000000</t>
  </si>
  <si>
    <t>2024000000</t>
  </si>
  <si>
    <t>2024001400</t>
  </si>
  <si>
    <t>2024001405</t>
  </si>
  <si>
    <t>Поправки февраль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</si>
  <si>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</si>
  <si>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2193512005</t>
  </si>
  <si>
    <t>Поправки 19 марта</t>
  </si>
  <si>
    <t>2022546705</t>
  </si>
  <si>
    <t>Субсидия бюджетам на обеспечение развития и укрепления материально-технической базы домов культуры в насаленных пунктах с численностью жителей до 50 тысяч человек</t>
  </si>
  <si>
    <t>2022546700</t>
  </si>
  <si>
    <t>Поправки апрель</t>
  </si>
  <si>
    <t>Проочие межбюджетные трансферты, передаваемые бюджетам</t>
  </si>
  <si>
    <t>Проочие межбюджетные трансферты, передаваемые бюджетам муниципальных районов</t>
  </si>
  <si>
    <t>2024999905</t>
  </si>
  <si>
    <t>2024999900</t>
  </si>
  <si>
    <t>2040000000</t>
  </si>
  <si>
    <t>180</t>
  </si>
  <si>
    <t>Безвозмездные поступления от негосударственных организаций</t>
  </si>
  <si>
    <t>2040509905</t>
  </si>
  <si>
    <t>Прочие безвозмездные поступления от негосударственных организаций в бюджеты муниципальных районов</t>
  </si>
  <si>
    <t>2070000000</t>
  </si>
  <si>
    <t>2070500005</t>
  </si>
  <si>
    <t>Прочие безвозмездные поступления в бюджеты муниципальных районов</t>
  </si>
  <si>
    <t>2070503005</t>
  </si>
  <si>
    <t>Прочие безвозмездные поступления</t>
  </si>
  <si>
    <t>Поправки май</t>
  </si>
  <si>
    <t>от 25.05.2018 № 24/181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</si>
</sst>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0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49" fontId="5" fillId="0" borderId="0" xfId="0" applyNumberFormat="1" applyFont="1" applyAlignment="1">
      <alignment horizontal="right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 wrapText="1"/>
    </xf>
    <xf numFmtId="164" fontId="6" fillId="2" borderId="1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165" fontId="6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165" fontId="3" fillId="0" borderId="1" xfId="0" applyNumberFormat="1" applyFont="1" applyBorder="1"/>
    <xf numFmtId="164" fontId="3" fillId="2" borderId="2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left" wrapText="1"/>
    </xf>
    <xf numFmtId="0" fontId="3" fillId="2" borderId="0" xfId="0" applyNumberFormat="1" applyFont="1" applyFill="1" applyBorder="1" applyAlignment="1">
      <alignment horizontal="left" wrapText="1"/>
    </xf>
    <xf numFmtId="49" fontId="6" fillId="3" borderId="1" xfId="0" applyNumberFormat="1" applyFont="1" applyFill="1" applyBorder="1" applyAlignment="1">
      <alignment horizontal="left" vertical="center"/>
    </xf>
    <xf numFmtId="49" fontId="6" fillId="3" borderId="1" xfId="0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right" vertical="center"/>
    </xf>
    <xf numFmtId="164" fontId="6" fillId="3" borderId="2" xfId="0" applyNumberFormat="1" applyFont="1" applyFill="1" applyBorder="1" applyAlignment="1">
      <alignment horizontal="right" vertical="center"/>
    </xf>
    <xf numFmtId="164" fontId="6" fillId="3" borderId="1" xfId="0" applyNumberFormat="1" applyFont="1" applyFill="1" applyBorder="1" applyAlignment="1">
      <alignment horizontal="right"/>
    </xf>
    <xf numFmtId="165" fontId="6" fillId="3" borderId="1" xfId="0" applyNumberFormat="1" applyFont="1" applyFill="1" applyBorder="1" applyAlignment="1">
      <alignment horizontal="right"/>
    </xf>
    <xf numFmtId="49" fontId="6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left" wrapText="1"/>
    </xf>
    <xf numFmtId="164" fontId="6" fillId="0" borderId="1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0" fontId="6" fillId="2" borderId="1" xfId="0" applyNumberFormat="1" applyFont="1" applyFill="1" applyBorder="1" applyAlignment="1">
      <alignment horizontal="left" wrapText="1"/>
    </xf>
    <xf numFmtId="165" fontId="6" fillId="0" borderId="1" xfId="0" applyNumberFormat="1" applyFont="1" applyBorder="1"/>
    <xf numFmtId="49" fontId="7" fillId="2" borderId="1" xfId="0" applyNumberFormat="1" applyFont="1" applyFill="1" applyBorder="1" applyAlignment="1">
      <alignment horizontal="left" wrapText="1"/>
    </xf>
    <xf numFmtId="49" fontId="8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 wrapText="1"/>
    </xf>
    <xf numFmtId="164" fontId="3" fillId="0" borderId="1" xfId="0" applyNumberFormat="1" applyFont="1" applyBorder="1"/>
    <xf numFmtId="164" fontId="6" fillId="0" borderId="1" xfId="0" applyNumberFormat="1" applyFont="1" applyBorder="1"/>
    <xf numFmtId="49" fontId="5" fillId="0" borderId="0" xfId="0" applyNumberFormat="1" applyFont="1" applyAlignment="1">
      <alignment horizontal="right"/>
    </xf>
    <xf numFmtId="0" fontId="0" fillId="0" borderId="0" xfId="0" applyAlignment="1"/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6"/>
  <sheetViews>
    <sheetView tabSelected="1" view="pageBreakPreview" topLeftCell="A5" zoomScale="90" zoomScaleNormal="90" zoomScaleSheetLayoutView="90" workbookViewId="0">
      <selection activeCell="E9" sqref="E9:AF9"/>
    </sheetView>
  </sheetViews>
  <sheetFormatPr defaultRowHeight="15"/>
  <cols>
    <col min="1" max="1" width="5.140625" style="1" customWidth="1"/>
    <col min="2" max="2" width="12.42578125" style="1" customWidth="1"/>
    <col min="3" max="3" width="6.140625" style="1" customWidth="1"/>
    <col min="4" max="4" width="4.7109375" style="1" customWidth="1"/>
    <col min="5" max="5" width="71.85546875" style="1" customWidth="1"/>
    <col min="6" max="6" width="13.5703125" style="2" hidden="1" customWidth="1"/>
    <col min="7" max="7" width="11" style="2" hidden="1" customWidth="1"/>
    <col min="8" max="8" width="13.5703125" style="2" hidden="1" customWidth="1"/>
    <col min="9" max="9" width="10.42578125" style="2" hidden="1" customWidth="1"/>
    <col min="10" max="10" width="13.5703125" style="2" hidden="1" customWidth="1"/>
    <col min="11" max="11" width="0.140625" style="2" hidden="1" customWidth="1"/>
    <col min="12" max="12" width="13.5703125" style="2" hidden="1" customWidth="1"/>
    <col min="13" max="13" width="0.140625" style="2" hidden="1" customWidth="1"/>
    <col min="14" max="14" width="13.5703125" style="2" hidden="1" customWidth="1"/>
    <col min="15" max="15" width="10.85546875" style="2" hidden="1" customWidth="1"/>
    <col min="16" max="16" width="13.5703125" style="2" hidden="1" customWidth="1"/>
    <col min="17" max="17" width="7.7109375" style="2" hidden="1" customWidth="1"/>
    <col min="18" max="18" width="12.5703125" style="2" hidden="1" customWidth="1"/>
    <col min="19" max="19" width="9.85546875" style="2" hidden="1" customWidth="1"/>
    <col min="20" max="20" width="12.5703125" style="2" hidden="1" customWidth="1"/>
    <col min="21" max="21" width="9.85546875" style="2" hidden="1" customWidth="1"/>
    <col min="22" max="23" width="14" style="2" hidden="1" customWidth="1"/>
    <col min="24" max="24" width="16" style="2" hidden="1" customWidth="1"/>
    <col min="25" max="25" width="13.42578125" hidden="1" customWidth="1"/>
    <col min="26" max="26" width="16.85546875" hidden="1" customWidth="1"/>
    <col min="27" max="27" width="13.42578125" hidden="1" customWidth="1"/>
    <col min="28" max="28" width="16.85546875" hidden="1" customWidth="1"/>
    <col min="29" max="29" width="13.42578125" hidden="1" customWidth="1"/>
    <col min="30" max="30" width="16.85546875" hidden="1" customWidth="1"/>
    <col min="31" max="31" width="4.42578125" hidden="1" customWidth="1"/>
    <col min="32" max="32" width="16.85546875" customWidth="1"/>
  </cols>
  <sheetData>
    <row r="1" spans="1:32" ht="18.75" hidden="1">
      <c r="C1" s="14"/>
      <c r="D1" s="14"/>
      <c r="E1" s="65" t="s">
        <v>110</v>
      </c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15"/>
      <c r="X1" s="15"/>
    </row>
    <row r="2" spans="1:32" ht="18.75" hidden="1">
      <c r="C2" s="14"/>
      <c r="D2" s="14"/>
      <c r="E2" s="65" t="s">
        <v>93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15"/>
      <c r="X2" s="15"/>
    </row>
    <row r="3" spans="1:32" ht="18.75" hidden="1">
      <c r="C3" s="65" t="s">
        <v>112</v>
      </c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15"/>
      <c r="X3" s="15"/>
    </row>
    <row r="4" spans="1:32" ht="18.75" hidden="1">
      <c r="C4" s="14"/>
      <c r="D4" s="1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5"/>
      <c r="X4" s="15"/>
    </row>
    <row r="5" spans="1:32" ht="18.75">
      <c r="C5" s="14"/>
      <c r="D5" s="14"/>
      <c r="E5" s="65" t="s">
        <v>110</v>
      </c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6"/>
      <c r="Z5" s="66"/>
      <c r="AA5" s="66"/>
      <c r="AB5" s="66"/>
      <c r="AC5" s="66"/>
      <c r="AD5" s="66"/>
      <c r="AE5" s="66"/>
      <c r="AF5" s="66"/>
    </row>
    <row r="6" spans="1:32" ht="18.75">
      <c r="C6" s="14"/>
      <c r="D6" s="14"/>
      <c r="E6" s="65" t="s">
        <v>93</v>
      </c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6"/>
      <c r="Z6" s="66"/>
      <c r="AA6" s="66"/>
      <c r="AB6" s="66"/>
      <c r="AC6" s="66"/>
      <c r="AD6" s="66"/>
      <c r="AE6" s="66"/>
      <c r="AF6" s="66"/>
    </row>
    <row r="7" spans="1:32" ht="18.75">
      <c r="C7" s="14"/>
      <c r="D7" s="14"/>
      <c r="E7" s="65" t="s">
        <v>194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6"/>
      <c r="Z7" s="66"/>
      <c r="AA7" s="66"/>
      <c r="AB7" s="66"/>
      <c r="AC7" s="66"/>
      <c r="AD7" s="66"/>
      <c r="AE7" s="66"/>
      <c r="AF7" s="66"/>
    </row>
    <row r="8" spans="1:32" ht="18.75">
      <c r="C8" s="14"/>
      <c r="D8" s="14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32" ht="18.75">
      <c r="C9" s="14"/>
      <c r="D9" s="14"/>
      <c r="E9" s="65" t="s">
        <v>126</v>
      </c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6"/>
      <c r="Z9" s="66"/>
      <c r="AA9" s="66"/>
      <c r="AB9" s="66"/>
      <c r="AC9" s="66"/>
      <c r="AD9" s="66"/>
      <c r="AE9" s="66"/>
      <c r="AF9" s="66"/>
    </row>
    <row r="10" spans="1:32" ht="18.75">
      <c r="C10" s="14"/>
      <c r="D10" s="14"/>
      <c r="E10" s="65" t="s">
        <v>93</v>
      </c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6"/>
      <c r="Z10" s="66"/>
      <c r="AA10" s="66"/>
      <c r="AB10" s="66"/>
      <c r="AC10" s="66"/>
      <c r="AD10" s="66"/>
      <c r="AE10" s="66"/>
      <c r="AF10" s="66"/>
    </row>
    <row r="11" spans="1:32" ht="18.75">
      <c r="C11" s="14"/>
      <c r="D11" s="14"/>
      <c r="E11" s="65" t="s">
        <v>166</v>
      </c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6"/>
      <c r="Z11" s="66"/>
      <c r="AA11" s="66"/>
      <c r="AB11" s="66"/>
      <c r="AC11" s="66"/>
      <c r="AD11" s="66"/>
      <c r="AE11" s="66"/>
      <c r="AF11" s="66"/>
    </row>
    <row r="12" spans="1:32" ht="8.25" customHeight="1">
      <c r="C12" s="14"/>
      <c r="D12" s="14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</row>
    <row r="13" spans="1:32" ht="19.5" customHeight="1">
      <c r="E13" s="70"/>
      <c r="F13" s="70"/>
      <c r="G13" s="5"/>
      <c r="H13" s="5"/>
      <c r="I13" s="6"/>
      <c r="J13" s="6"/>
      <c r="K13" s="7"/>
      <c r="L13" s="7"/>
      <c r="M13" s="8"/>
      <c r="N13" s="8"/>
      <c r="O13" s="9"/>
      <c r="P13" s="9"/>
      <c r="Q13" s="10"/>
      <c r="R13" s="10"/>
      <c r="S13" s="11"/>
      <c r="T13" s="11"/>
      <c r="U13" s="12"/>
      <c r="V13" s="12"/>
      <c r="W13" s="16"/>
      <c r="X13" s="16"/>
    </row>
    <row r="14" spans="1:32" ht="16.5">
      <c r="A14" s="71" t="s">
        <v>113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66"/>
      <c r="Z14" s="66"/>
      <c r="AA14" s="66"/>
      <c r="AB14" s="66"/>
      <c r="AC14" s="66"/>
      <c r="AD14" s="66"/>
      <c r="AE14" s="66"/>
      <c r="AF14" s="66"/>
    </row>
    <row r="15" spans="1:32" ht="16.5">
      <c r="A15" s="71" t="s">
        <v>74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66"/>
      <c r="Z15" s="66"/>
      <c r="AA15" s="66"/>
      <c r="AB15" s="66"/>
      <c r="AC15" s="66"/>
      <c r="AD15" s="66"/>
      <c r="AE15" s="66"/>
      <c r="AF15" s="66"/>
    </row>
    <row r="16" spans="1:32" ht="16.5">
      <c r="A16" s="71" t="s">
        <v>75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66"/>
      <c r="Z16" s="66"/>
      <c r="AA16" s="66"/>
      <c r="AB16" s="66"/>
      <c r="AC16" s="66"/>
      <c r="AD16" s="66"/>
      <c r="AE16" s="66"/>
      <c r="AF16" s="66"/>
    </row>
    <row r="17" spans="1:32" ht="16.5">
      <c r="A17" s="71" t="s">
        <v>125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66"/>
      <c r="Z17" s="66"/>
      <c r="AA17" s="66"/>
      <c r="AB17" s="66"/>
      <c r="AC17" s="66"/>
      <c r="AD17" s="66"/>
      <c r="AE17" s="66"/>
      <c r="AF17" s="66"/>
    </row>
    <row r="18" spans="1:32" ht="16.5">
      <c r="A18" s="71" t="s">
        <v>165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66"/>
      <c r="Z18" s="66"/>
      <c r="AA18" s="66"/>
      <c r="AB18" s="66"/>
      <c r="AC18" s="66"/>
      <c r="AD18" s="66"/>
      <c r="AE18" s="66"/>
      <c r="AF18" s="66"/>
    </row>
    <row r="19" spans="1:32" ht="4.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17"/>
      <c r="X19" s="17"/>
    </row>
    <row r="20" spans="1:32" ht="14.25" customHeight="1">
      <c r="A20" s="3"/>
      <c r="B20" s="3"/>
      <c r="C20" s="3"/>
      <c r="D20" s="3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32" ht="33.75" customHeight="1">
      <c r="A21" s="67" t="s">
        <v>72</v>
      </c>
      <c r="B21" s="68"/>
      <c r="C21" s="68"/>
      <c r="D21" s="69"/>
      <c r="E21" s="18" t="s">
        <v>73</v>
      </c>
      <c r="F21" s="19" t="s">
        <v>79</v>
      </c>
      <c r="G21" s="19" t="s">
        <v>90</v>
      </c>
      <c r="H21" s="19" t="s">
        <v>79</v>
      </c>
      <c r="I21" s="19" t="s">
        <v>94</v>
      </c>
      <c r="J21" s="19" t="s">
        <v>79</v>
      </c>
      <c r="K21" s="19" t="s">
        <v>104</v>
      </c>
      <c r="L21" s="19" t="s">
        <v>79</v>
      </c>
      <c r="M21" s="19" t="s">
        <v>106</v>
      </c>
      <c r="N21" s="19" t="s">
        <v>79</v>
      </c>
      <c r="O21" s="19" t="s">
        <v>107</v>
      </c>
      <c r="P21" s="20" t="s">
        <v>79</v>
      </c>
      <c r="Q21" s="19" t="s">
        <v>108</v>
      </c>
      <c r="R21" s="19" t="s">
        <v>79</v>
      </c>
      <c r="S21" s="19" t="s">
        <v>109</v>
      </c>
      <c r="T21" s="20" t="s">
        <v>79</v>
      </c>
      <c r="U21" s="19" t="s">
        <v>111</v>
      </c>
      <c r="V21" s="19" t="s">
        <v>79</v>
      </c>
      <c r="W21" s="21" t="s">
        <v>122</v>
      </c>
      <c r="X21" s="19" t="s">
        <v>79</v>
      </c>
      <c r="Y21" s="28" t="s">
        <v>171</v>
      </c>
      <c r="Z21" s="19" t="s">
        <v>79</v>
      </c>
      <c r="AA21" s="28" t="s">
        <v>174</v>
      </c>
      <c r="AB21" s="19" t="s">
        <v>79</v>
      </c>
      <c r="AC21" s="28" t="s">
        <v>178</v>
      </c>
      <c r="AD21" s="19" t="s">
        <v>79</v>
      </c>
      <c r="AE21" s="28" t="s">
        <v>193</v>
      </c>
      <c r="AF21" s="19" t="s">
        <v>79</v>
      </c>
    </row>
    <row r="22" spans="1:32" ht="0.75" hidden="1" customHeight="1">
      <c r="A22" s="22" t="s">
        <v>80</v>
      </c>
      <c r="B22" s="22" t="s">
        <v>81</v>
      </c>
      <c r="C22" s="22" t="s">
        <v>82</v>
      </c>
      <c r="D22" s="22" t="s">
        <v>83</v>
      </c>
      <c r="E22" s="23" t="s">
        <v>84</v>
      </c>
      <c r="F22" s="24">
        <v>6</v>
      </c>
      <c r="G22" s="24"/>
      <c r="H22" s="24">
        <v>6</v>
      </c>
      <c r="I22" s="24"/>
      <c r="J22" s="24">
        <v>6</v>
      </c>
      <c r="K22" s="24"/>
      <c r="L22" s="24"/>
      <c r="M22" s="24"/>
      <c r="N22" s="24"/>
      <c r="O22" s="25"/>
      <c r="P22" s="25"/>
      <c r="Q22" s="24"/>
      <c r="R22" s="24"/>
      <c r="S22" s="25"/>
      <c r="T22" s="25"/>
      <c r="U22" s="24"/>
      <c r="V22" s="24"/>
      <c r="W22" s="24"/>
      <c r="X22" s="24"/>
      <c r="Y22" s="27"/>
      <c r="Z22" s="27"/>
      <c r="AA22" s="27"/>
      <c r="AB22" s="27"/>
      <c r="AC22" s="27"/>
      <c r="AD22" s="27"/>
      <c r="AE22" s="27"/>
      <c r="AF22" s="27"/>
    </row>
    <row r="23" spans="1:32">
      <c r="A23" s="29" t="s">
        <v>0</v>
      </c>
      <c r="B23" s="29" t="s">
        <v>1</v>
      </c>
      <c r="C23" s="29" t="s">
        <v>2</v>
      </c>
      <c r="D23" s="29" t="s">
        <v>0</v>
      </c>
      <c r="E23" s="30" t="s">
        <v>87</v>
      </c>
      <c r="F23" s="31">
        <v>24116.2</v>
      </c>
      <c r="G23" s="31">
        <v>312</v>
      </c>
      <c r="H23" s="31">
        <f>F23+G23</f>
        <v>24428.2</v>
      </c>
      <c r="I23" s="31"/>
      <c r="J23" s="31">
        <f>H23+I23</f>
        <v>24428.2</v>
      </c>
      <c r="K23" s="31">
        <v>947.1</v>
      </c>
      <c r="L23" s="31">
        <f>J23+K23</f>
        <v>25375.3</v>
      </c>
      <c r="M23" s="31"/>
      <c r="N23" s="31">
        <f>L23+M23</f>
        <v>25375.3</v>
      </c>
      <c r="O23" s="31">
        <v>702.7</v>
      </c>
      <c r="P23" s="32">
        <f>N23+O23</f>
        <v>26078</v>
      </c>
      <c r="Q23" s="31">
        <v>1690</v>
      </c>
      <c r="R23" s="31">
        <f>P23+Q23</f>
        <v>27768</v>
      </c>
      <c r="S23" s="31">
        <f>S28+S45</f>
        <v>1029.7</v>
      </c>
      <c r="T23" s="32">
        <f>R23+S23</f>
        <v>28797.7</v>
      </c>
      <c r="U23" s="31">
        <v>300.8</v>
      </c>
      <c r="V23" s="31">
        <v>30391</v>
      </c>
      <c r="W23" s="31"/>
      <c r="X23" s="33">
        <f>X24+X26+X28+X33+X35+X37+X40+X42+X45+X48</f>
        <v>29580.7</v>
      </c>
      <c r="Y23" s="33">
        <f t="shared" ref="Y23:Z23" si="0">Y24+Y26+Y28+Y33+Y35+Y37+Y40+Y42+Y45+Y48</f>
        <v>0</v>
      </c>
      <c r="Z23" s="33">
        <f t="shared" si="0"/>
        <v>29580.7</v>
      </c>
      <c r="AA23" s="33">
        <f t="shared" ref="AA23:AB23" si="1">AA24+AA26+AA28+AA33+AA35+AA37+AA40+AA42+AA45+AA48</f>
        <v>0</v>
      </c>
      <c r="AB23" s="33">
        <f t="shared" si="1"/>
        <v>29580.7</v>
      </c>
      <c r="AC23" s="33">
        <f t="shared" ref="AC23:AD23" si="2">AC24+AC26+AC28+AC33+AC35+AC37+AC40+AC42+AC45+AC48</f>
        <v>0</v>
      </c>
      <c r="AD23" s="33">
        <f t="shared" si="2"/>
        <v>29580.7</v>
      </c>
      <c r="AE23" s="33">
        <f t="shared" ref="AE23:AF23" si="3">AE24+AE26+AE28+AE33+AE35+AE37+AE40+AE42+AE45+AE48</f>
        <v>472.28999999999996</v>
      </c>
      <c r="AF23" s="31">
        <f t="shared" si="3"/>
        <v>30052.989999999998</v>
      </c>
    </row>
    <row r="24" spans="1:32">
      <c r="A24" s="29" t="s">
        <v>0</v>
      </c>
      <c r="B24" s="29" t="s">
        <v>3</v>
      </c>
      <c r="C24" s="29" t="s">
        <v>2</v>
      </c>
      <c r="D24" s="29" t="s">
        <v>0</v>
      </c>
      <c r="E24" s="30" t="s">
        <v>4</v>
      </c>
      <c r="F24" s="31">
        <v>6963.2</v>
      </c>
      <c r="G24" s="31"/>
      <c r="H24" s="31">
        <f t="shared" ref="H24:H81" si="4">F24+G24</f>
        <v>6963.2</v>
      </c>
      <c r="I24" s="31"/>
      <c r="J24" s="31">
        <f t="shared" ref="J24:J81" si="5">H24+I24</f>
        <v>6963.2</v>
      </c>
      <c r="K24" s="31">
        <v>906.6</v>
      </c>
      <c r="L24" s="31">
        <f t="shared" ref="L24:L75" si="6">J24+K24</f>
        <v>7869.8</v>
      </c>
      <c r="M24" s="31"/>
      <c r="N24" s="31">
        <f t="shared" ref="N24:N53" si="7">L24+M24</f>
        <v>7869.8</v>
      </c>
      <c r="O24" s="31"/>
      <c r="P24" s="32">
        <f t="shared" ref="P24:P73" si="8">N24+O24</f>
        <v>7869.8</v>
      </c>
      <c r="Q24" s="31"/>
      <c r="R24" s="31">
        <f t="shared" ref="R24:R53" si="9">P24+Q24</f>
        <v>7869.8</v>
      </c>
      <c r="S24" s="31"/>
      <c r="T24" s="32">
        <f t="shared" ref="T24:T71" si="10">R24+S24</f>
        <v>7869.8</v>
      </c>
      <c r="U24" s="31">
        <v>100</v>
      </c>
      <c r="V24" s="31">
        <v>8890.6</v>
      </c>
      <c r="W24" s="31"/>
      <c r="X24" s="33">
        <f>X25</f>
        <v>8439.1</v>
      </c>
      <c r="Y24" s="33">
        <f t="shared" ref="Y24:AF24" si="11">Y25</f>
        <v>0</v>
      </c>
      <c r="Z24" s="33">
        <f t="shared" si="11"/>
        <v>8439.1</v>
      </c>
      <c r="AA24" s="33">
        <f t="shared" si="11"/>
        <v>0</v>
      </c>
      <c r="AB24" s="33">
        <f t="shared" si="11"/>
        <v>8439.1</v>
      </c>
      <c r="AC24" s="33">
        <f t="shared" si="11"/>
        <v>0</v>
      </c>
      <c r="AD24" s="33">
        <f t="shared" si="11"/>
        <v>8439.1</v>
      </c>
      <c r="AE24" s="33">
        <f t="shared" si="11"/>
        <v>0</v>
      </c>
      <c r="AF24" s="31">
        <f t="shared" si="11"/>
        <v>8439.1</v>
      </c>
    </row>
    <row r="25" spans="1:32">
      <c r="A25" s="34" t="s">
        <v>0</v>
      </c>
      <c r="B25" s="34" t="s">
        <v>5</v>
      </c>
      <c r="C25" s="34" t="s">
        <v>2</v>
      </c>
      <c r="D25" s="34" t="s">
        <v>7</v>
      </c>
      <c r="E25" s="35" t="s">
        <v>6</v>
      </c>
      <c r="F25" s="36">
        <v>6963.2</v>
      </c>
      <c r="G25" s="36"/>
      <c r="H25" s="36">
        <f t="shared" si="4"/>
        <v>6963.2</v>
      </c>
      <c r="I25" s="36"/>
      <c r="J25" s="36">
        <f t="shared" si="5"/>
        <v>6963.2</v>
      </c>
      <c r="K25" s="36">
        <v>906.6</v>
      </c>
      <c r="L25" s="31">
        <f t="shared" si="6"/>
        <v>7869.8</v>
      </c>
      <c r="M25" s="31"/>
      <c r="N25" s="31">
        <f t="shared" si="7"/>
        <v>7869.8</v>
      </c>
      <c r="O25" s="31"/>
      <c r="P25" s="32">
        <f t="shared" si="8"/>
        <v>7869.8</v>
      </c>
      <c r="Q25" s="31"/>
      <c r="R25" s="31">
        <f t="shared" si="9"/>
        <v>7869.8</v>
      </c>
      <c r="S25" s="31"/>
      <c r="T25" s="32">
        <f t="shared" si="10"/>
        <v>7869.8</v>
      </c>
      <c r="U25" s="31">
        <v>100</v>
      </c>
      <c r="V25" s="31">
        <v>8890.6</v>
      </c>
      <c r="W25" s="31"/>
      <c r="X25" s="37">
        <v>8439.1</v>
      </c>
      <c r="Y25" s="38"/>
      <c r="Z25" s="38">
        <f>X25+Y25</f>
        <v>8439.1</v>
      </c>
      <c r="AA25" s="38"/>
      <c r="AB25" s="38">
        <f>Z25+AA25</f>
        <v>8439.1</v>
      </c>
      <c r="AC25" s="38"/>
      <c r="AD25" s="38">
        <f>AB25+AC25</f>
        <v>8439.1</v>
      </c>
      <c r="AE25" s="38"/>
      <c r="AF25" s="63">
        <f>AD25+AE25</f>
        <v>8439.1</v>
      </c>
    </row>
    <row r="26" spans="1:32" ht="26.25">
      <c r="A26" s="29" t="s">
        <v>0</v>
      </c>
      <c r="B26" s="29" t="s">
        <v>8</v>
      </c>
      <c r="C26" s="29" t="s">
        <v>2</v>
      </c>
      <c r="D26" s="29" t="s">
        <v>0</v>
      </c>
      <c r="E26" s="30" t="s">
        <v>9</v>
      </c>
      <c r="F26" s="31">
        <v>1808.8</v>
      </c>
      <c r="G26" s="31"/>
      <c r="H26" s="31">
        <f t="shared" si="4"/>
        <v>1808.8</v>
      </c>
      <c r="I26" s="31"/>
      <c r="J26" s="31">
        <f t="shared" si="5"/>
        <v>1808.8</v>
      </c>
      <c r="K26" s="31"/>
      <c r="L26" s="31">
        <f t="shared" si="6"/>
        <v>1808.8</v>
      </c>
      <c r="M26" s="31"/>
      <c r="N26" s="31">
        <f t="shared" si="7"/>
        <v>1808.8</v>
      </c>
      <c r="O26" s="31"/>
      <c r="P26" s="32">
        <f t="shared" si="8"/>
        <v>1808.8</v>
      </c>
      <c r="Q26" s="31"/>
      <c r="R26" s="31">
        <f t="shared" si="9"/>
        <v>1808.8</v>
      </c>
      <c r="S26" s="31"/>
      <c r="T26" s="32">
        <f t="shared" si="10"/>
        <v>1808.8</v>
      </c>
      <c r="U26" s="31"/>
      <c r="V26" s="31">
        <v>2781.7</v>
      </c>
      <c r="W26" s="31"/>
      <c r="X26" s="33">
        <f>X27</f>
        <v>2630.3</v>
      </c>
      <c r="Y26" s="33">
        <f t="shared" ref="Y26:AF26" si="12">Y27</f>
        <v>0</v>
      </c>
      <c r="Z26" s="33">
        <f t="shared" si="12"/>
        <v>2630.3</v>
      </c>
      <c r="AA26" s="33">
        <f t="shared" si="12"/>
        <v>0</v>
      </c>
      <c r="AB26" s="33">
        <f t="shared" si="12"/>
        <v>2630.3</v>
      </c>
      <c r="AC26" s="33">
        <f t="shared" si="12"/>
        <v>0</v>
      </c>
      <c r="AD26" s="33">
        <f t="shared" si="12"/>
        <v>2630.3</v>
      </c>
      <c r="AE26" s="33">
        <f t="shared" si="12"/>
        <v>0</v>
      </c>
      <c r="AF26" s="31">
        <f t="shared" si="12"/>
        <v>2630.3</v>
      </c>
    </row>
    <row r="27" spans="1:32" ht="26.25">
      <c r="A27" s="34" t="s">
        <v>0</v>
      </c>
      <c r="B27" s="34" t="s">
        <v>10</v>
      </c>
      <c r="C27" s="34" t="s">
        <v>2</v>
      </c>
      <c r="D27" s="34" t="s">
        <v>7</v>
      </c>
      <c r="E27" s="35" t="s">
        <v>11</v>
      </c>
      <c r="F27" s="36">
        <v>1808.8</v>
      </c>
      <c r="G27" s="36"/>
      <c r="H27" s="36">
        <f t="shared" si="4"/>
        <v>1808.8</v>
      </c>
      <c r="I27" s="36"/>
      <c r="J27" s="36">
        <f t="shared" si="5"/>
        <v>1808.8</v>
      </c>
      <c r="K27" s="36"/>
      <c r="L27" s="31">
        <f t="shared" si="6"/>
        <v>1808.8</v>
      </c>
      <c r="M27" s="31"/>
      <c r="N27" s="31">
        <f t="shared" si="7"/>
        <v>1808.8</v>
      </c>
      <c r="O27" s="31"/>
      <c r="P27" s="32">
        <f t="shared" si="8"/>
        <v>1808.8</v>
      </c>
      <c r="Q27" s="31"/>
      <c r="R27" s="31">
        <f t="shared" si="9"/>
        <v>1808.8</v>
      </c>
      <c r="S27" s="31"/>
      <c r="T27" s="39">
        <f t="shared" si="10"/>
        <v>1808.8</v>
      </c>
      <c r="U27" s="36"/>
      <c r="V27" s="36">
        <v>2781.7</v>
      </c>
      <c r="W27" s="36"/>
      <c r="X27" s="37">
        <v>2630.3</v>
      </c>
      <c r="Y27" s="38"/>
      <c r="Z27" s="38">
        <f>X27+Y27</f>
        <v>2630.3</v>
      </c>
      <c r="AA27" s="38"/>
      <c r="AB27" s="38">
        <f>Z27+AA27</f>
        <v>2630.3</v>
      </c>
      <c r="AC27" s="38"/>
      <c r="AD27" s="38">
        <f>AB27+AC27</f>
        <v>2630.3</v>
      </c>
      <c r="AE27" s="38"/>
      <c r="AF27" s="63">
        <f>AD27+AE27</f>
        <v>2630.3</v>
      </c>
    </row>
    <row r="28" spans="1:32">
      <c r="A28" s="29" t="s">
        <v>0</v>
      </c>
      <c r="B28" s="29" t="s">
        <v>12</v>
      </c>
      <c r="C28" s="29" t="s">
        <v>2</v>
      </c>
      <c r="D28" s="29" t="s">
        <v>0</v>
      </c>
      <c r="E28" s="30" t="s">
        <v>13</v>
      </c>
      <c r="F28" s="31">
        <v>5444.1</v>
      </c>
      <c r="G28" s="31"/>
      <c r="H28" s="31">
        <f t="shared" si="4"/>
        <v>5444.1</v>
      </c>
      <c r="I28" s="31"/>
      <c r="J28" s="31">
        <f t="shared" si="5"/>
        <v>5444.1</v>
      </c>
      <c r="K28" s="31"/>
      <c r="L28" s="31">
        <f t="shared" si="6"/>
        <v>5444.1</v>
      </c>
      <c r="M28" s="31"/>
      <c r="N28" s="31">
        <f t="shared" si="7"/>
        <v>5444.1</v>
      </c>
      <c r="O28" s="31">
        <v>102.7</v>
      </c>
      <c r="P28" s="32">
        <f t="shared" si="8"/>
        <v>5546.8</v>
      </c>
      <c r="Q28" s="31">
        <v>1690</v>
      </c>
      <c r="R28" s="31">
        <f t="shared" si="9"/>
        <v>7236.8</v>
      </c>
      <c r="S28" s="31">
        <v>228.1</v>
      </c>
      <c r="T28" s="32">
        <f t="shared" si="10"/>
        <v>7464.9000000000005</v>
      </c>
      <c r="U28" s="31"/>
      <c r="V28" s="31">
        <v>7273.4</v>
      </c>
      <c r="W28" s="31"/>
      <c r="X28" s="33">
        <f>X29+X30+X31+X32</f>
        <v>9731.5000000000018</v>
      </c>
      <c r="Y28" s="33">
        <f t="shared" ref="Y28:Z28" si="13">Y29+Y30+Y31+Y32</f>
        <v>0</v>
      </c>
      <c r="Z28" s="33">
        <f t="shared" si="13"/>
        <v>9731.5000000000018</v>
      </c>
      <c r="AA28" s="33">
        <f t="shared" ref="AA28:AB28" si="14">AA29+AA30+AA31+AA32</f>
        <v>0</v>
      </c>
      <c r="AB28" s="33">
        <f t="shared" si="14"/>
        <v>9731.5000000000018</v>
      </c>
      <c r="AC28" s="33">
        <f t="shared" ref="AC28:AD28" si="15">AC29+AC30+AC31+AC32</f>
        <v>0</v>
      </c>
      <c r="AD28" s="33">
        <f t="shared" si="15"/>
        <v>9731.5000000000018</v>
      </c>
      <c r="AE28" s="33">
        <f t="shared" ref="AE28:AF28" si="16">AE29+AE30+AE31+AE32</f>
        <v>295</v>
      </c>
      <c r="AF28" s="31">
        <f t="shared" si="16"/>
        <v>10026.500000000002</v>
      </c>
    </row>
    <row r="29" spans="1:32">
      <c r="A29" s="34" t="s">
        <v>0</v>
      </c>
      <c r="B29" s="34" t="s">
        <v>14</v>
      </c>
      <c r="C29" s="34" t="s">
        <v>2</v>
      </c>
      <c r="D29" s="34" t="s">
        <v>7</v>
      </c>
      <c r="E29" s="35" t="s">
        <v>15</v>
      </c>
      <c r="F29" s="36">
        <v>2754.3</v>
      </c>
      <c r="G29" s="36"/>
      <c r="H29" s="36">
        <f t="shared" si="4"/>
        <v>2754.3</v>
      </c>
      <c r="I29" s="36"/>
      <c r="J29" s="36">
        <f t="shared" si="5"/>
        <v>2754.3</v>
      </c>
      <c r="K29" s="36"/>
      <c r="L29" s="36">
        <f t="shared" si="6"/>
        <v>2754.3</v>
      </c>
      <c r="M29" s="36"/>
      <c r="N29" s="36">
        <f t="shared" si="7"/>
        <v>2754.3</v>
      </c>
      <c r="O29" s="36">
        <v>102.7</v>
      </c>
      <c r="P29" s="39">
        <f t="shared" si="8"/>
        <v>2857</v>
      </c>
      <c r="Q29" s="36">
        <v>1690</v>
      </c>
      <c r="R29" s="36">
        <f t="shared" si="9"/>
        <v>4547</v>
      </c>
      <c r="S29" s="36">
        <v>228.1</v>
      </c>
      <c r="T29" s="39">
        <f t="shared" si="10"/>
        <v>4775.1000000000004</v>
      </c>
      <c r="U29" s="36"/>
      <c r="V29" s="36">
        <v>4791.1000000000004</v>
      </c>
      <c r="W29" s="36"/>
      <c r="X29" s="37">
        <v>6869.1</v>
      </c>
      <c r="Y29" s="38"/>
      <c r="Z29" s="38">
        <f>X29+Y29</f>
        <v>6869.1</v>
      </c>
      <c r="AA29" s="38"/>
      <c r="AB29" s="38">
        <f>Z29+AA29</f>
        <v>6869.1</v>
      </c>
      <c r="AC29" s="38"/>
      <c r="AD29" s="38">
        <f>AB29+AC29</f>
        <v>6869.1</v>
      </c>
      <c r="AE29" s="38">
        <v>295</v>
      </c>
      <c r="AF29" s="63">
        <f>AD29+AE29</f>
        <v>7164.1</v>
      </c>
    </row>
    <row r="30" spans="1:32">
      <c r="A30" s="34" t="s">
        <v>0</v>
      </c>
      <c r="B30" s="34" t="s">
        <v>96</v>
      </c>
      <c r="C30" s="34" t="s">
        <v>2</v>
      </c>
      <c r="D30" s="34" t="s">
        <v>7</v>
      </c>
      <c r="E30" s="35" t="s">
        <v>16</v>
      </c>
      <c r="F30" s="36">
        <v>2158.4</v>
      </c>
      <c r="G30" s="36"/>
      <c r="H30" s="36">
        <f t="shared" si="4"/>
        <v>2158.4</v>
      </c>
      <c r="I30" s="36"/>
      <c r="J30" s="36">
        <f t="shared" si="5"/>
        <v>2158.4</v>
      </c>
      <c r="K30" s="36"/>
      <c r="L30" s="36">
        <f t="shared" si="6"/>
        <v>2158.4</v>
      </c>
      <c r="M30" s="36"/>
      <c r="N30" s="36">
        <f t="shared" si="7"/>
        <v>2158.4</v>
      </c>
      <c r="O30" s="36"/>
      <c r="P30" s="39">
        <f t="shared" si="8"/>
        <v>2158.4</v>
      </c>
      <c r="Q30" s="36"/>
      <c r="R30" s="36">
        <f t="shared" si="9"/>
        <v>2158.4</v>
      </c>
      <c r="S30" s="36"/>
      <c r="T30" s="39">
        <f t="shared" si="10"/>
        <v>2158.4</v>
      </c>
      <c r="U30" s="36"/>
      <c r="V30" s="36">
        <v>2007</v>
      </c>
      <c r="W30" s="36"/>
      <c r="X30" s="37">
        <v>2277.8000000000002</v>
      </c>
      <c r="Y30" s="38"/>
      <c r="Z30" s="38">
        <f t="shared" ref="Z30:Z32" si="17">X30+Y30</f>
        <v>2277.8000000000002</v>
      </c>
      <c r="AA30" s="38"/>
      <c r="AB30" s="38">
        <f t="shared" ref="AB30:AB32" si="18">Z30+AA30</f>
        <v>2277.8000000000002</v>
      </c>
      <c r="AC30" s="38"/>
      <c r="AD30" s="38">
        <f t="shared" ref="AD30:AF32" si="19">AB30+AC30</f>
        <v>2277.8000000000002</v>
      </c>
      <c r="AE30" s="38"/>
      <c r="AF30" s="63">
        <f t="shared" si="19"/>
        <v>2277.8000000000002</v>
      </c>
    </row>
    <row r="31" spans="1:32">
      <c r="A31" s="34" t="s">
        <v>0</v>
      </c>
      <c r="B31" s="34" t="s">
        <v>97</v>
      </c>
      <c r="C31" s="34" t="s">
        <v>2</v>
      </c>
      <c r="D31" s="34" t="s">
        <v>7</v>
      </c>
      <c r="E31" s="35" t="s">
        <v>17</v>
      </c>
      <c r="F31" s="36">
        <v>119.4</v>
      </c>
      <c r="G31" s="36"/>
      <c r="H31" s="36">
        <f t="shared" si="4"/>
        <v>119.4</v>
      </c>
      <c r="I31" s="36"/>
      <c r="J31" s="36">
        <f t="shared" si="5"/>
        <v>119.4</v>
      </c>
      <c r="K31" s="36"/>
      <c r="L31" s="36">
        <f t="shared" si="6"/>
        <v>119.4</v>
      </c>
      <c r="M31" s="36"/>
      <c r="N31" s="36">
        <f t="shared" si="7"/>
        <v>119.4</v>
      </c>
      <c r="O31" s="36"/>
      <c r="P31" s="39">
        <f t="shared" si="8"/>
        <v>119.4</v>
      </c>
      <c r="Q31" s="36"/>
      <c r="R31" s="36">
        <f t="shared" si="9"/>
        <v>119.4</v>
      </c>
      <c r="S31" s="36"/>
      <c r="T31" s="39">
        <f t="shared" si="10"/>
        <v>119.4</v>
      </c>
      <c r="U31" s="36"/>
      <c r="V31" s="36">
        <v>23</v>
      </c>
      <c r="W31" s="36"/>
      <c r="X31" s="37">
        <v>17.5</v>
      </c>
      <c r="Y31" s="38"/>
      <c r="Z31" s="38">
        <f t="shared" si="17"/>
        <v>17.5</v>
      </c>
      <c r="AA31" s="38"/>
      <c r="AB31" s="38">
        <f t="shared" si="18"/>
        <v>17.5</v>
      </c>
      <c r="AC31" s="38"/>
      <c r="AD31" s="38">
        <f t="shared" si="19"/>
        <v>17.5</v>
      </c>
      <c r="AE31" s="38"/>
      <c r="AF31" s="63">
        <f t="shared" si="19"/>
        <v>17.5</v>
      </c>
    </row>
    <row r="32" spans="1:32">
      <c r="A32" s="34" t="s">
        <v>0</v>
      </c>
      <c r="B32" s="34" t="s">
        <v>98</v>
      </c>
      <c r="C32" s="34" t="s">
        <v>2</v>
      </c>
      <c r="D32" s="34" t="s">
        <v>7</v>
      </c>
      <c r="E32" s="35" t="s">
        <v>77</v>
      </c>
      <c r="F32" s="36">
        <v>412</v>
      </c>
      <c r="G32" s="36"/>
      <c r="H32" s="36">
        <f t="shared" si="4"/>
        <v>412</v>
      </c>
      <c r="I32" s="36"/>
      <c r="J32" s="36">
        <f t="shared" si="5"/>
        <v>412</v>
      </c>
      <c r="K32" s="36"/>
      <c r="L32" s="36">
        <f t="shared" si="6"/>
        <v>412</v>
      </c>
      <c r="M32" s="36"/>
      <c r="N32" s="36">
        <f t="shared" si="7"/>
        <v>412</v>
      </c>
      <c r="O32" s="36"/>
      <c r="P32" s="39">
        <f t="shared" si="8"/>
        <v>412</v>
      </c>
      <c r="Q32" s="36"/>
      <c r="R32" s="36">
        <f t="shared" si="9"/>
        <v>412</v>
      </c>
      <c r="S32" s="36"/>
      <c r="T32" s="39">
        <f t="shared" si="10"/>
        <v>412</v>
      </c>
      <c r="U32" s="36"/>
      <c r="V32" s="36">
        <v>452.3</v>
      </c>
      <c r="W32" s="36"/>
      <c r="X32" s="37">
        <v>567.1</v>
      </c>
      <c r="Y32" s="38"/>
      <c r="Z32" s="38">
        <f t="shared" si="17"/>
        <v>567.1</v>
      </c>
      <c r="AA32" s="38"/>
      <c r="AB32" s="38">
        <f t="shared" si="18"/>
        <v>567.1</v>
      </c>
      <c r="AC32" s="38"/>
      <c r="AD32" s="38">
        <f t="shared" si="19"/>
        <v>567.1</v>
      </c>
      <c r="AE32" s="38"/>
      <c r="AF32" s="63">
        <f t="shared" si="19"/>
        <v>567.1</v>
      </c>
    </row>
    <row r="33" spans="1:32">
      <c r="A33" s="29" t="s">
        <v>0</v>
      </c>
      <c r="B33" s="29" t="s">
        <v>18</v>
      </c>
      <c r="C33" s="29" t="s">
        <v>2</v>
      </c>
      <c r="D33" s="29" t="s">
        <v>0</v>
      </c>
      <c r="E33" s="30" t="s">
        <v>19</v>
      </c>
      <c r="F33" s="31">
        <v>944.9</v>
      </c>
      <c r="G33" s="31"/>
      <c r="H33" s="31">
        <f t="shared" si="4"/>
        <v>944.9</v>
      </c>
      <c r="I33" s="31"/>
      <c r="J33" s="31">
        <f t="shared" si="5"/>
        <v>944.9</v>
      </c>
      <c r="K33" s="31"/>
      <c r="L33" s="31">
        <f t="shared" si="6"/>
        <v>944.9</v>
      </c>
      <c r="M33" s="31"/>
      <c r="N33" s="31">
        <f t="shared" si="7"/>
        <v>944.9</v>
      </c>
      <c r="O33" s="31"/>
      <c r="P33" s="32">
        <f t="shared" si="8"/>
        <v>944.9</v>
      </c>
      <c r="Q33" s="31"/>
      <c r="R33" s="31">
        <f t="shared" si="9"/>
        <v>944.9</v>
      </c>
      <c r="S33" s="31"/>
      <c r="T33" s="39">
        <f t="shared" si="10"/>
        <v>944.9</v>
      </c>
      <c r="U33" s="36"/>
      <c r="V33" s="31">
        <v>1103.8</v>
      </c>
      <c r="W33" s="31"/>
      <c r="X33" s="33">
        <f>X34</f>
        <v>940.3</v>
      </c>
      <c r="Y33" s="33">
        <f t="shared" ref="Y33:AF33" si="20">Y34</f>
        <v>0</v>
      </c>
      <c r="Z33" s="33">
        <f t="shared" si="20"/>
        <v>940.3</v>
      </c>
      <c r="AA33" s="33">
        <f t="shared" si="20"/>
        <v>0</v>
      </c>
      <c r="AB33" s="33">
        <f t="shared" si="20"/>
        <v>940.3</v>
      </c>
      <c r="AC33" s="33">
        <f t="shared" si="20"/>
        <v>0</v>
      </c>
      <c r="AD33" s="33">
        <f t="shared" si="20"/>
        <v>940.3</v>
      </c>
      <c r="AE33" s="33">
        <f t="shared" si="20"/>
        <v>0</v>
      </c>
      <c r="AF33" s="31">
        <f t="shared" si="20"/>
        <v>940.3</v>
      </c>
    </row>
    <row r="34" spans="1:32">
      <c r="A34" s="34" t="s">
        <v>0</v>
      </c>
      <c r="B34" s="34" t="s">
        <v>99</v>
      </c>
      <c r="C34" s="34" t="s">
        <v>2</v>
      </c>
      <c r="D34" s="34" t="s">
        <v>7</v>
      </c>
      <c r="E34" s="35" t="s">
        <v>162</v>
      </c>
      <c r="F34" s="36">
        <v>944.9</v>
      </c>
      <c r="G34" s="36"/>
      <c r="H34" s="36">
        <f t="shared" si="4"/>
        <v>944.9</v>
      </c>
      <c r="I34" s="36"/>
      <c r="J34" s="36">
        <f t="shared" si="5"/>
        <v>944.9</v>
      </c>
      <c r="K34" s="36"/>
      <c r="L34" s="36">
        <f t="shared" si="6"/>
        <v>944.9</v>
      </c>
      <c r="M34" s="36"/>
      <c r="N34" s="36">
        <f t="shared" si="7"/>
        <v>944.9</v>
      </c>
      <c r="O34" s="36"/>
      <c r="P34" s="39">
        <f t="shared" si="8"/>
        <v>944.9</v>
      </c>
      <c r="Q34" s="36"/>
      <c r="R34" s="36">
        <f t="shared" si="9"/>
        <v>944.9</v>
      </c>
      <c r="S34" s="36"/>
      <c r="T34" s="39">
        <f t="shared" si="10"/>
        <v>944.9</v>
      </c>
      <c r="U34" s="36"/>
      <c r="V34" s="36">
        <v>1103.8</v>
      </c>
      <c r="W34" s="36"/>
      <c r="X34" s="37">
        <v>940.3</v>
      </c>
      <c r="Y34" s="38"/>
      <c r="Z34" s="38">
        <f>X34+Y34</f>
        <v>940.3</v>
      </c>
      <c r="AA34" s="38"/>
      <c r="AB34" s="38">
        <f>Z34+AA34</f>
        <v>940.3</v>
      </c>
      <c r="AC34" s="38"/>
      <c r="AD34" s="38">
        <f>AB34+AC34</f>
        <v>940.3</v>
      </c>
      <c r="AE34" s="38"/>
      <c r="AF34" s="63">
        <f>AD34+AE34</f>
        <v>940.3</v>
      </c>
    </row>
    <row r="35" spans="1:32">
      <c r="A35" s="29" t="s">
        <v>0</v>
      </c>
      <c r="B35" s="29" t="s">
        <v>20</v>
      </c>
      <c r="C35" s="29" t="s">
        <v>2</v>
      </c>
      <c r="D35" s="29" t="s">
        <v>0</v>
      </c>
      <c r="E35" s="30" t="s">
        <v>21</v>
      </c>
      <c r="F35" s="31">
        <v>148</v>
      </c>
      <c r="G35" s="31"/>
      <c r="H35" s="31">
        <f t="shared" si="4"/>
        <v>148</v>
      </c>
      <c r="I35" s="31"/>
      <c r="J35" s="31">
        <f t="shared" si="5"/>
        <v>148</v>
      </c>
      <c r="K35" s="31"/>
      <c r="L35" s="31">
        <f t="shared" si="6"/>
        <v>148</v>
      </c>
      <c r="M35" s="31"/>
      <c r="N35" s="31">
        <f t="shared" si="7"/>
        <v>148</v>
      </c>
      <c r="O35" s="31"/>
      <c r="P35" s="32">
        <f t="shared" si="8"/>
        <v>148</v>
      </c>
      <c r="Q35" s="31"/>
      <c r="R35" s="31">
        <f t="shared" si="9"/>
        <v>148</v>
      </c>
      <c r="S35" s="31"/>
      <c r="T35" s="39">
        <f t="shared" si="10"/>
        <v>148</v>
      </c>
      <c r="U35" s="36">
        <v>30.8</v>
      </c>
      <c r="V35" s="31">
        <v>260</v>
      </c>
      <c r="W35" s="31"/>
      <c r="X35" s="33">
        <f>X36</f>
        <v>217.2</v>
      </c>
      <c r="Y35" s="33">
        <f t="shared" ref="Y35:AF35" si="21">Y36</f>
        <v>0</v>
      </c>
      <c r="Z35" s="33">
        <f t="shared" si="21"/>
        <v>217.2</v>
      </c>
      <c r="AA35" s="33">
        <f t="shared" si="21"/>
        <v>0</v>
      </c>
      <c r="AB35" s="33">
        <f t="shared" si="21"/>
        <v>217.2</v>
      </c>
      <c r="AC35" s="33">
        <f t="shared" si="21"/>
        <v>0</v>
      </c>
      <c r="AD35" s="33">
        <f t="shared" si="21"/>
        <v>217.2</v>
      </c>
      <c r="AE35" s="33">
        <f t="shared" si="21"/>
        <v>0</v>
      </c>
      <c r="AF35" s="31">
        <f t="shared" si="21"/>
        <v>217.2</v>
      </c>
    </row>
    <row r="36" spans="1:32" ht="26.25">
      <c r="A36" s="34" t="s">
        <v>0</v>
      </c>
      <c r="B36" s="34" t="s">
        <v>100</v>
      </c>
      <c r="C36" s="34" t="s">
        <v>2</v>
      </c>
      <c r="D36" s="34" t="s">
        <v>7</v>
      </c>
      <c r="E36" s="35" t="s">
        <v>78</v>
      </c>
      <c r="F36" s="36">
        <v>148</v>
      </c>
      <c r="G36" s="36"/>
      <c r="H36" s="36">
        <f t="shared" si="4"/>
        <v>148</v>
      </c>
      <c r="I36" s="36"/>
      <c r="J36" s="36">
        <f t="shared" si="5"/>
        <v>148</v>
      </c>
      <c r="K36" s="36"/>
      <c r="L36" s="36">
        <f t="shared" si="6"/>
        <v>148</v>
      </c>
      <c r="M36" s="36"/>
      <c r="N36" s="36">
        <f t="shared" si="7"/>
        <v>148</v>
      </c>
      <c r="O36" s="36"/>
      <c r="P36" s="39">
        <f t="shared" si="8"/>
        <v>148</v>
      </c>
      <c r="Q36" s="36"/>
      <c r="R36" s="36">
        <f t="shared" si="9"/>
        <v>148</v>
      </c>
      <c r="S36" s="36"/>
      <c r="T36" s="39">
        <f t="shared" si="10"/>
        <v>148</v>
      </c>
      <c r="U36" s="36">
        <v>30.8</v>
      </c>
      <c r="V36" s="36">
        <v>260</v>
      </c>
      <c r="W36" s="36"/>
      <c r="X36" s="37">
        <v>217.2</v>
      </c>
      <c r="Y36" s="38"/>
      <c r="Z36" s="38">
        <f>X36+Y36</f>
        <v>217.2</v>
      </c>
      <c r="AA36" s="38"/>
      <c r="AB36" s="38">
        <f>Z36+AA36</f>
        <v>217.2</v>
      </c>
      <c r="AC36" s="38"/>
      <c r="AD36" s="38">
        <f>AB36+AC36</f>
        <v>217.2</v>
      </c>
      <c r="AE36" s="38"/>
      <c r="AF36" s="63">
        <f>AD36+AE36</f>
        <v>217.2</v>
      </c>
    </row>
    <row r="37" spans="1:32" ht="26.25">
      <c r="A37" s="29" t="s">
        <v>0</v>
      </c>
      <c r="B37" s="29" t="s">
        <v>22</v>
      </c>
      <c r="C37" s="29" t="s">
        <v>2</v>
      </c>
      <c r="D37" s="29" t="s">
        <v>0</v>
      </c>
      <c r="E37" s="30" t="s">
        <v>23</v>
      </c>
      <c r="F37" s="31">
        <v>1501.5</v>
      </c>
      <c r="G37" s="31"/>
      <c r="H37" s="31">
        <f t="shared" si="4"/>
        <v>1501.5</v>
      </c>
      <c r="I37" s="31"/>
      <c r="J37" s="31">
        <f t="shared" si="5"/>
        <v>1501.5</v>
      </c>
      <c r="K37" s="31"/>
      <c r="L37" s="31">
        <f t="shared" si="6"/>
        <v>1501.5</v>
      </c>
      <c r="M37" s="31"/>
      <c r="N37" s="31">
        <f t="shared" si="7"/>
        <v>1501.5</v>
      </c>
      <c r="O37" s="31"/>
      <c r="P37" s="32">
        <f t="shared" si="8"/>
        <v>1501.5</v>
      </c>
      <c r="Q37" s="31"/>
      <c r="R37" s="31">
        <f t="shared" si="9"/>
        <v>1501.5</v>
      </c>
      <c r="S37" s="31"/>
      <c r="T37" s="39">
        <f t="shared" si="10"/>
        <v>1501.5</v>
      </c>
      <c r="U37" s="36"/>
      <c r="V37" s="31">
        <v>1782</v>
      </c>
      <c r="W37" s="31"/>
      <c r="X37" s="33">
        <f>X38+X39</f>
        <v>1895</v>
      </c>
      <c r="Y37" s="33">
        <f t="shared" ref="Y37:Z37" si="22">Y38+Y39</f>
        <v>0</v>
      </c>
      <c r="Z37" s="33">
        <f t="shared" si="22"/>
        <v>1895</v>
      </c>
      <c r="AA37" s="33">
        <f t="shared" ref="AA37:AB37" si="23">AA38+AA39</f>
        <v>0</v>
      </c>
      <c r="AB37" s="33">
        <f t="shared" si="23"/>
        <v>1895</v>
      </c>
      <c r="AC37" s="33">
        <f t="shared" ref="AC37:AD37" si="24">AC38+AC39</f>
        <v>0</v>
      </c>
      <c r="AD37" s="33">
        <f t="shared" si="24"/>
        <v>1895</v>
      </c>
      <c r="AE37" s="33">
        <f t="shared" ref="AE37:AF37" si="25">AE38+AE39</f>
        <v>0</v>
      </c>
      <c r="AF37" s="31">
        <f t="shared" si="25"/>
        <v>1895</v>
      </c>
    </row>
    <row r="38" spans="1:32" ht="51.75">
      <c r="A38" s="34" t="s">
        <v>0</v>
      </c>
      <c r="B38" s="34" t="s">
        <v>24</v>
      </c>
      <c r="C38" s="34" t="s">
        <v>2</v>
      </c>
      <c r="D38" s="34" t="s">
        <v>25</v>
      </c>
      <c r="E38" s="40" t="s">
        <v>163</v>
      </c>
      <c r="F38" s="36">
        <v>1392.5</v>
      </c>
      <c r="G38" s="36"/>
      <c r="H38" s="36">
        <f t="shared" si="4"/>
        <v>1392.5</v>
      </c>
      <c r="I38" s="36"/>
      <c r="J38" s="36">
        <f t="shared" si="5"/>
        <v>1392.5</v>
      </c>
      <c r="K38" s="36"/>
      <c r="L38" s="36">
        <f t="shared" si="6"/>
        <v>1392.5</v>
      </c>
      <c r="M38" s="36"/>
      <c r="N38" s="36">
        <f t="shared" si="7"/>
        <v>1392.5</v>
      </c>
      <c r="O38" s="36"/>
      <c r="P38" s="39">
        <f t="shared" si="8"/>
        <v>1392.5</v>
      </c>
      <c r="Q38" s="36"/>
      <c r="R38" s="36">
        <f t="shared" si="9"/>
        <v>1392.5</v>
      </c>
      <c r="S38" s="36"/>
      <c r="T38" s="39">
        <f t="shared" si="10"/>
        <v>1392.5</v>
      </c>
      <c r="U38" s="36"/>
      <c r="V38" s="36">
        <v>1673</v>
      </c>
      <c r="W38" s="36"/>
      <c r="X38" s="37">
        <v>1758</v>
      </c>
      <c r="Y38" s="38"/>
      <c r="Z38" s="38">
        <f>X38+Y38</f>
        <v>1758</v>
      </c>
      <c r="AA38" s="38"/>
      <c r="AB38" s="38">
        <f>Z38+AA38</f>
        <v>1758</v>
      </c>
      <c r="AC38" s="38"/>
      <c r="AD38" s="38">
        <f>AB38+AC38</f>
        <v>1758</v>
      </c>
      <c r="AE38" s="38"/>
      <c r="AF38" s="63">
        <f>AD38+AE38</f>
        <v>1758</v>
      </c>
    </row>
    <row r="39" spans="1:32" ht="51.75">
      <c r="A39" s="34" t="s">
        <v>0</v>
      </c>
      <c r="B39" s="34" t="s">
        <v>101</v>
      </c>
      <c r="C39" s="34" t="s">
        <v>2</v>
      </c>
      <c r="D39" s="34" t="s">
        <v>25</v>
      </c>
      <c r="E39" s="40" t="s">
        <v>164</v>
      </c>
      <c r="F39" s="36">
        <v>109</v>
      </c>
      <c r="G39" s="36"/>
      <c r="H39" s="36">
        <f t="shared" si="4"/>
        <v>109</v>
      </c>
      <c r="I39" s="36"/>
      <c r="J39" s="36">
        <f t="shared" si="5"/>
        <v>109</v>
      </c>
      <c r="K39" s="36"/>
      <c r="L39" s="36">
        <f t="shared" si="6"/>
        <v>109</v>
      </c>
      <c r="M39" s="36"/>
      <c r="N39" s="36">
        <f t="shared" si="7"/>
        <v>109</v>
      </c>
      <c r="O39" s="36"/>
      <c r="P39" s="39">
        <f t="shared" si="8"/>
        <v>109</v>
      </c>
      <c r="Q39" s="36"/>
      <c r="R39" s="36">
        <f t="shared" si="9"/>
        <v>109</v>
      </c>
      <c r="S39" s="36"/>
      <c r="T39" s="39">
        <f t="shared" si="10"/>
        <v>109</v>
      </c>
      <c r="U39" s="36"/>
      <c r="V39" s="36">
        <v>109</v>
      </c>
      <c r="W39" s="36"/>
      <c r="X39" s="37">
        <v>137</v>
      </c>
      <c r="Y39" s="38"/>
      <c r="Z39" s="38">
        <f>X39+Y39</f>
        <v>137</v>
      </c>
      <c r="AA39" s="38"/>
      <c r="AB39" s="38">
        <f>Z39+AA39</f>
        <v>137</v>
      </c>
      <c r="AC39" s="38"/>
      <c r="AD39" s="38">
        <f>AB39+AC39</f>
        <v>137</v>
      </c>
      <c r="AE39" s="38"/>
      <c r="AF39" s="63">
        <f>AD39+AE39</f>
        <v>137</v>
      </c>
    </row>
    <row r="40" spans="1:32">
      <c r="A40" s="29" t="s">
        <v>0</v>
      </c>
      <c r="B40" s="29" t="s">
        <v>27</v>
      </c>
      <c r="C40" s="29" t="s">
        <v>2</v>
      </c>
      <c r="D40" s="29" t="s">
        <v>0</v>
      </c>
      <c r="E40" s="30" t="s">
        <v>28</v>
      </c>
      <c r="F40" s="31">
        <v>384.6</v>
      </c>
      <c r="G40" s="31"/>
      <c r="H40" s="31">
        <f t="shared" si="4"/>
        <v>384.6</v>
      </c>
      <c r="I40" s="31"/>
      <c r="J40" s="31">
        <f t="shared" si="5"/>
        <v>384.6</v>
      </c>
      <c r="K40" s="31"/>
      <c r="L40" s="36">
        <f t="shared" si="6"/>
        <v>384.6</v>
      </c>
      <c r="M40" s="36"/>
      <c r="N40" s="36">
        <f t="shared" si="7"/>
        <v>384.6</v>
      </c>
      <c r="O40" s="36"/>
      <c r="P40" s="32">
        <f t="shared" si="8"/>
        <v>384.6</v>
      </c>
      <c r="Q40" s="31"/>
      <c r="R40" s="31">
        <f t="shared" si="9"/>
        <v>384.6</v>
      </c>
      <c r="S40" s="31"/>
      <c r="T40" s="32">
        <f t="shared" si="10"/>
        <v>384.6</v>
      </c>
      <c r="U40" s="31"/>
      <c r="V40" s="31">
        <v>107.4</v>
      </c>
      <c r="W40" s="31"/>
      <c r="X40" s="33">
        <f>X41</f>
        <v>79.599999999999994</v>
      </c>
      <c r="Y40" s="33">
        <f t="shared" ref="Y40:AF40" si="26">Y41</f>
        <v>0</v>
      </c>
      <c r="Z40" s="33">
        <f t="shared" si="26"/>
        <v>79.599999999999994</v>
      </c>
      <c r="AA40" s="33">
        <f t="shared" si="26"/>
        <v>0</v>
      </c>
      <c r="AB40" s="33">
        <f t="shared" si="26"/>
        <v>79.599999999999994</v>
      </c>
      <c r="AC40" s="33">
        <f t="shared" si="26"/>
        <v>0</v>
      </c>
      <c r="AD40" s="33">
        <f t="shared" si="26"/>
        <v>79.599999999999994</v>
      </c>
      <c r="AE40" s="33">
        <f t="shared" si="26"/>
        <v>0</v>
      </c>
      <c r="AF40" s="31">
        <f t="shared" si="26"/>
        <v>79.599999999999994</v>
      </c>
    </row>
    <row r="41" spans="1:32">
      <c r="A41" s="34" t="s">
        <v>0</v>
      </c>
      <c r="B41" s="34" t="s">
        <v>29</v>
      </c>
      <c r="C41" s="34" t="s">
        <v>2</v>
      </c>
      <c r="D41" s="34" t="s">
        <v>25</v>
      </c>
      <c r="E41" s="35" t="s">
        <v>30</v>
      </c>
      <c r="F41" s="36">
        <v>384.6</v>
      </c>
      <c r="G41" s="36"/>
      <c r="H41" s="36">
        <f t="shared" si="4"/>
        <v>384.6</v>
      </c>
      <c r="I41" s="36"/>
      <c r="J41" s="36">
        <f t="shared" si="5"/>
        <v>384.6</v>
      </c>
      <c r="K41" s="36"/>
      <c r="L41" s="36">
        <f t="shared" si="6"/>
        <v>384.6</v>
      </c>
      <c r="M41" s="36"/>
      <c r="N41" s="36">
        <f t="shared" si="7"/>
        <v>384.6</v>
      </c>
      <c r="O41" s="36"/>
      <c r="P41" s="39">
        <f t="shared" si="8"/>
        <v>384.6</v>
      </c>
      <c r="Q41" s="36"/>
      <c r="R41" s="36">
        <f t="shared" si="9"/>
        <v>384.6</v>
      </c>
      <c r="S41" s="36"/>
      <c r="T41" s="39">
        <f t="shared" si="10"/>
        <v>384.6</v>
      </c>
      <c r="U41" s="36"/>
      <c r="V41" s="36">
        <v>107.4</v>
      </c>
      <c r="W41" s="36"/>
      <c r="X41" s="37">
        <v>79.599999999999994</v>
      </c>
      <c r="Y41" s="38"/>
      <c r="Z41" s="38">
        <f>X41+Y41</f>
        <v>79.599999999999994</v>
      </c>
      <c r="AA41" s="38"/>
      <c r="AB41" s="38">
        <f>Z41+AA41</f>
        <v>79.599999999999994</v>
      </c>
      <c r="AC41" s="38"/>
      <c r="AD41" s="38">
        <f>AB41+AC41</f>
        <v>79.599999999999994</v>
      </c>
      <c r="AE41" s="38"/>
      <c r="AF41" s="63">
        <f>AD41+AE41</f>
        <v>79.599999999999994</v>
      </c>
    </row>
    <row r="42" spans="1:32" ht="26.25">
      <c r="A42" s="29" t="s">
        <v>0</v>
      </c>
      <c r="B42" s="29" t="s">
        <v>31</v>
      </c>
      <c r="C42" s="29" t="s">
        <v>2</v>
      </c>
      <c r="D42" s="29" t="s">
        <v>0</v>
      </c>
      <c r="E42" s="30" t="s">
        <v>88</v>
      </c>
      <c r="F42" s="31">
        <v>6604.6</v>
      </c>
      <c r="G42" s="31">
        <v>312</v>
      </c>
      <c r="H42" s="31">
        <f t="shared" si="4"/>
        <v>6916.6</v>
      </c>
      <c r="I42" s="31"/>
      <c r="J42" s="31">
        <f t="shared" si="5"/>
        <v>6916.6</v>
      </c>
      <c r="K42" s="31">
        <v>40.5</v>
      </c>
      <c r="L42" s="31">
        <f t="shared" si="6"/>
        <v>6957.1</v>
      </c>
      <c r="M42" s="31"/>
      <c r="N42" s="31">
        <f t="shared" si="7"/>
        <v>6957.1</v>
      </c>
      <c r="O42" s="31"/>
      <c r="P42" s="32">
        <f t="shared" si="8"/>
        <v>6957.1</v>
      </c>
      <c r="Q42" s="31"/>
      <c r="R42" s="31">
        <f t="shared" si="9"/>
        <v>6957.1</v>
      </c>
      <c r="S42" s="31"/>
      <c r="T42" s="32">
        <f t="shared" si="10"/>
        <v>6957.1</v>
      </c>
      <c r="U42" s="31"/>
      <c r="V42" s="31">
        <v>7518.6</v>
      </c>
      <c r="W42" s="31"/>
      <c r="X42" s="33">
        <f>X43+X44</f>
        <v>5111.7</v>
      </c>
      <c r="Y42" s="33">
        <f t="shared" ref="Y42:Z42" si="27">Y43+Y44</f>
        <v>0</v>
      </c>
      <c r="Z42" s="33">
        <f t="shared" si="27"/>
        <v>5111.7</v>
      </c>
      <c r="AA42" s="33">
        <f t="shared" ref="AA42:AB42" si="28">AA43+AA44</f>
        <v>0</v>
      </c>
      <c r="AB42" s="33">
        <f t="shared" si="28"/>
        <v>5111.7</v>
      </c>
      <c r="AC42" s="33">
        <f t="shared" ref="AC42:AD42" si="29">AC43+AC44</f>
        <v>0</v>
      </c>
      <c r="AD42" s="33">
        <f t="shared" si="29"/>
        <v>5111.7</v>
      </c>
      <c r="AE42" s="33">
        <f t="shared" ref="AE42:AF42" si="30">AE43+AE44</f>
        <v>177.29</v>
      </c>
      <c r="AF42" s="31">
        <f t="shared" si="30"/>
        <v>5288.99</v>
      </c>
    </row>
    <row r="43" spans="1:32">
      <c r="A43" s="34" t="s">
        <v>0</v>
      </c>
      <c r="B43" s="34" t="s">
        <v>32</v>
      </c>
      <c r="C43" s="34" t="s">
        <v>2</v>
      </c>
      <c r="D43" s="34" t="s">
        <v>33</v>
      </c>
      <c r="E43" s="35" t="s">
        <v>102</v>
      </c>
      <c r="F43" s="36">
        <v>6080.6</v>
      </c>
      <c r="G43" s="36">
        <v>312</v>
      </c>
      <c r="H43" s="36">
        <f t="shared" si="4"/>
        <v>6392.6</v>
      </c>
      <c r="I43" s="36"/>
      <c r="J43" s="36">
        <f t="shared" si="5"/>
        <v>6392.6</v>
      </c>
      <c r="K43" s="36">
        <v>40.5</v>
      </c>
      <c r="L43" s="36">
        <f t="shared" si="6"/>
        <v>6433.1</v>
      </c>
      <c r="M43" s="36"/>
      <c r="N43" s="36">
        <f t="shared" si="7"/>
        <v>6433.1</v>
      </c>
      <c r="O43" s="36"/>
      <c r="P43" s="39">
        <f t="shared" si="8"/>
        <v>6433.1</v>
      </c>
      <c r="Q43" s="36"/>
      <c r="R43" s="36">
        <f t="shared" si="9"/>
        <v>6433.1</v>
      </c>
      <c r="S43" s="36"/>
      <c r="T43" s="39">
        <f t="shared" si="10"/>
        <v>6433.1</v>
      </c>
      <c r="U43" s="36"/>
      <c r="V43" s="36">
        <v>6946.9</v>
      </c>
      <c r="W43" s="36"/>
      <c r="X43" s="37">
        <v>4506.2</v>
      </c>
      <c r="Y43" s="38"/>
      <c r="Z43" s="38">
        <f>X43+Y43</f>
        <v>4506.2</v>
      </c>
      <c r="AA43" s="38"/>
      <c r="AB43" s="38">
        <f>Z43+AA43</f>
        <v>4506.2</v>
      </c>
      <c r="AC43" s="38"/>
      <c r="AD43" s="38">
        <f>AB43+AC43</f>
        <v>4506.2</v>
      </c>
      <c r="AE43" s="38">
        <v>7.29</v>
      </c>
      <c r="AF43" s="63">
        <f>AD43+AE43</f>
        <v>4513.49</v>
      </c>
    </row>
    <row r="44" spans="1:32">
      <c r="A44" s="34" t="s">
        <v>0</v>
      </c>
      <c r="B44" s="34" t="s">
        <v>35</v>
      </c>
      <c r="C44" s="34" t="s">
        <v>2</v>
      </c>
      <c r="D44" s="34" t="s">
        <v>33</v>
      </c>
      <c r="E44" s="35" t="s">
        <v>36</v>
      </c>
      <c r="F44" s="36">
        <v>524</v>
      </c>
      <c r="G44" s="36"/>
      <c r="H44" s="36">
        <f t="shared" si="4"/>
        <v>524</v>
      </c>
      <c r="I44" s="36"/>
      <c r="J44" s="36">
        <f t="shared" si="5"/>
        <v>524</v>
      </c>
      <c r="K44" s="36"/>
      <c r="L44" s="36">
        <f t="shared" si="6"/>
        <v>524</v>
      </c>
      <c r="M44" s="36"/>
      <c r="N44" s="36">
        <f t="shared" si="7"/>
        <v>524</v>
      </c>
      <c r="O44" s="36"/>
      <c r="P44" s="39">
        <f t="shared" si="8"/>
        <v>524</v>
      </c>
      <c r="Q44" s="36"/>
      <c r="R44" s="36">
        <f t="shared" si="9"/>
        <v>524</v>
      </c>
      <c r="S44" s="36"/>
      <c r="T44" s="39">
        <f t="shared" si="10"/>
        <v>524</v>
      </c>
      <c r="U44" s="36"/>
      <c r="V44" s="36">
        <v>571.70000000000005</v>
      </c>
      <c r="W44" s="36"/>
      <c r="X44" s="37">
        <v>605.5</v>
      </c>
      <c r="Y44" s="38"/>
      <c r="Z44" s="38">
        <f>X44+Y44</f>
        <v>605.5</v>
      </c>
      <c r="AA44" s="38"/>
      <c r="AB44" s="38">
        <f>Z44+AA44</f>
        <v>605.5</v>
      </c>
      <c r="AC44" s="38"/>
      <c r="AD44" s="38">
        <f>AB44+AC44</f>
        <v>605.5</v>
      </c>
      <c r="AE44" s="38">
        <v>170</v>
      </c>
      <c r="AF44" s="63">
        <f>AD44+AE44</f>
        <v>775.5</v>
      </c>
    </row>
    <row r="45" spans="1:32">
      <c r="A45" s="29" t="s">
        <v>0</v>
      </c>
      <c r="B45" s="29" t="s">
        <v>37</v>
      </c>
      <c r="C45" s="29" t="s">
        <v>2</v>
      </c>
      <c r="D45" s="29" t="s">
        <v>0</v>
      </c>
      <c r="E45" s="30" t="s">
        <v>38</v>
      </c>
      <c r="F45" s="31">
        <v>90</v>
      </c>
      <c r="G45" s="31"/>
      <c r="H45" s="31">
        <f t="shared" si="4"/>
        <v>90</v>
      </c>
      <c r="I45" s="31"/>
      <c r="J45" s="31">
        <f t="shared" si="5"/>
        <v>90</v>
      </c>
      <c r="K45" s="31"/>
      <c r="L45" s="31">
        <f t="shared" si="6"/>
        <v>90</v>
      </c>
      <c r="M45" s="31"/>
      <c r="N45" s="31">
        <f t="shared" si="7"/>
        <v>90</v>
      </c>
      <c r="O45" s="31">
        <v>600</v>
      </c>
      <c r="P45" s="32">
        <f t="shared" si="8"/>
        <v>690</v>
      </c>
      <c r="Q45" s="31"/>
      <c r="R45" s="31">
        <f t="shared" si="9"/>
        <v>690</v>
      </c>
      <c r="S45" s="31">
        <v>801.6</v>
      </c>
      <c r="T45" s="32">
        <f t="shared" si="10"/>
        <v>1491.6</v>
      </c>
      <c r="U45" s="31">
        <v>170</v>
      </c>
      <c r="V45" s="31">
        <v>438.5</v>
      </c>
      <c r="W45" s="31"/>
      <c r="X45" s="33">
        <f>X46+X47</f>
        <v>400</v>
      </c>
      <c r="Y45" s="33">
        <f t="shared" ref="Y45:Z45" si="31">Y46+Y47</f>
        <v>0</v>
      </c>
      <c r="Z45" s="33">
        <f t="shared" si="31"/>
        <v>400</v>
      </c>
      <c r="AA45" s="33">
        <f t="shared" ref="AA45:AB45" si="32">AA46+AA47</f>
        <v>0</v>
      </c>
      <c r="AB45" s="33">
        <f t="shared" si="32"/>
        <v>400</v>
      </c>
      <c r="AC45" s="33">
        <f t="shared" ref="AC45:AD45" si="33">AC46+AC47</f>
        <v>0</v>
      </c>
      <c r="AD45" s="33">
        <f t="shared" si="33"/>
        <v>400</v>
      </c>
      <c r="AE45" s="33">
        <f t="shared" ref="AE45:AF45" si="34">AE46+AE47</f>
        <v>0</v>
      </c>
      <c r="AF45" s="31">
        <f t="shared" si="34"/>
        <v>400</v>
      </c>
    </row>
    <row r="46" spans="1:32" ht="51.75">
      <c r="A46" s="34" t="s">
        <v>0</v>
      </c>
      <c r="B46" s="34" t="s">
        <v>39</v>
      </c>
      <c r="C46" s="34" t="s">
        <v>2</v>
      </c>
      <c r="D46" s="34" t="s">
        <v>0</v>
      </c>
      <c r="E46" s="35" t="s">
        <v>89</v>
      </c>
      <c r="F46" s="36">
        <v>30</v>
      </c>
      <c r="G46" s="36"/>
      <c r="H46" s="36">
        <f t="shared" si="4"/>
        <v>30</v>
      </c>
      <c r="I46" s="36"/>
      <c r="J46" s="36">
        <f t="shared" si="5"/>
        <v>30</v>
      </c>
      <c r="K46" s="36"/>
      <c r="L46" s="36">
        <f t="shared" si="6"/>
        <v>30</v>
      </c>
      <c r="M46" s="36"/>
      <c r="N46" s="36">
        <f t="shared" si="7"/>
        <v>30</v>
      </c>
      <c r="O46" s="36">
        <v>600</v>
      </c>
      <c r="P46" s="39">
        <f t="shared" si="8"/>
        <v>630</v>
      </c>
      <c r="Q46" s="36"/>
      <c r="R46" s="36">
        <f t="shared" si="9"/>
        <v>630</v>
      </c>
      <c r="S46" s="36">
        <v>801.6</v>
      </c>
      <c r="T46" s="39">
        <f t="shared" si="10"/>
        <v>1431.6</v>
      </c>
      <c r="U46" s="36"/>
      <c r="V46" s="36">
        <v>264</v>
      </c>
      <c r="W46" s="36"/>
      <c r="X46" s="37">
        <v>300</v>
      </c>
      <c r="Y46" s="38"/>
      <c r="Z46" s="38">
        <f>X46+Y46</f>
        <v>300</v>
      </c>
      <c r="AA46" s="38"/>
      <c r="AB46" s="38">
        <f>Z46+AA46</f>
        <v>300</v>
      </c>
      <c r="AC46" s="38"/>
      <c r="AD46" s="38">
        <f>AB46+AC46</f>
        <v>300</v>
      </c>
      <c r="AE46" s="38"/>
      <c r="AF46" s="63">
        <f>AD46+AE46</f>
        <v>300</v>
      </c>
    </row>
    <row r="47" spans="1:32" ht="26.25">
      <c r="A47" s="34" t="s">
        <v>0</v>
      </c>
      <c r="B47" s="34" t="s">
        <v>40</v>
      </c>
      <c r="C47" s="34" t="s">
        <v>2</v>
      </c>
      <c r="D47" s="34" t="s">
        <v>42</v>
      </c>
      <c r="E47" s="35" t="s">
        <v>41</v>
      </c>
      <c r="F47" s="36">
        <v>60</v>
      </c>
      <c r="G47" s="36"/>
      <c r="H47" s="36">
        <f t="shared" si="4"/>
        <v>60</v>
      </c>
      <c r="I47" s="36"/>
      <c r="J47" s="36">
        <f t="shared" si="5"/>
        <v>60</v>
      </c>
      <c r="K47" s="36"/>
      <c r="L47" s="36">
        <f t="shared" si="6"/>
        <v>60</v>
      </c>
      <c r="M47" s="36"/>
      <c r="N47" s="36">
        <f t="shared" si="7"/>
        <v>60</v>
      </c>
      <c r="O47" s="36"/>
      <c r="P47" s="39">
        <f t="shared" si="8"/>
        <v>60</v>
      </c>
      <c r="Q47" s="36"/>
      <c r="R47" s="36">
        <f t="shared" si="9"/>
        <v>60</v>
      </c>
      <c r="S47" s="36"/>
      <c r="T47" s="39">
        <f t="shared" si="10"/>
        <v>60</v>
      </c>
      <c r="U47" s="36">
        <v>170</v>
      </c>
      <c r="V47" s="36">
        <v>174.5</v>
      </c>
      <c r="W47" s="36"/>
      <c r="X47" s="37">
        <v>100</v>
      </c>
      <c r="Y47" s="38"/>
      <c r="Z47" s="38">
        <f>X47+Y47</f>
        <v>100</v>
      </c>
      <c r="AA47" s="38"/>
      <c r="AB47" s="38">
        <f>Z47+AA47</f>
        <v>100</v>
      </c>
      <c r="AC47" s="38"/>
      <c r="AD47" s="38">
        <f>AB47+AC47</f>
        <v>100</v>
      </c>
      <c r="AE47" s="38"/>
      <c r="AF47" s="63">
        <f>AD47+AE47</f>
        <v>100</v>
      </c>
    </row>
    <row r="48" spans="1:32">
      <c r="A48" s="29" t="s">
        <v>0</v>
      </c>
      <c r="B48" s="29" t="s">
        <v>43</v>
      </c>
      <c r="C48" s="29" t="s">
        <v>2</v>
      </c>
      <c r="D48" s="29" t="s">
        <v>0</v>
      </c>
      <c r="E48" s="30" t="s">
        <v>44</v>
      </c>
      <c r="F48" s="31">
        <v>226.5</v>
      </c>
      <c r="G48" s="31"/>
      <c r="H48" s="31">
        <f t="shared" si="4"/>
        <v>226.5</v>
      </c>
      <c r="I48" s="31"/>
      <c r="J48" s="31">
        <f t="shared" si="5"/>
        <v>226.5</v>
      </c>
      <c r="K48" s="31"/>
      <c r="L48" s="31">
        <f t="shared" si="6"/>
        <v>226.5</v>
      </c>
      <c r="M48" s="31"/>
      <c r="N48" s="31">
        <f t="shared" si="7"/>
        <v>226.5</v>
      </c>
      <c r="O48" s="31"/>
      <c r="P48" s="32">
        <f t="shared" si="8"/>
        <v>226.5</v>
      </c>
      <c r="Q48" s="31"/>
      <c r="R48" s="31">
        <f t="shared" si="9"/>
        <v>226.5</v>
      </c>
      <c r="S48" s="31"/>
      <c r="T48" s="32">
        <f t="shared" si="10"/>
        <v>226.5</v>
      </c>
      <c r="U48" s="31"/>
      <c r="V48" s="31">
        <v>235</v>
      </c>
      <c r="W48" s="31"/>
      <c r="X48" s="33">
        <f>X49+X50+X51+X52+X53</f>
        <v>136</v>
      </c>
      <c r="Y48" s="33">
        <f t="shared" ref="Y48:Z48" si="35">Y49+Y50+Y51+Y52+Y53</f>
        <v>0</v>
      </c>
      <c r="Z48" s="33">
        <f t="shared" si="35"/>
        <v>136</v>
      </c>
      <c r="AA48" s="33">
        <f t="shared" ref="AA48:AB48" si="36">AA49+AA50+AA51+AA52+AA53</f>
        <v>0</v>
      </c>
      <c r="AB48" s="33">
        <f t="shared" si="36"/>
        <v>136</v>
      </c>
      <c r="AC48" s="33">
        <f t="shared" ref="AC48:AD48" si="37">AC49+AC50+AC51+AC52+AC53</f>
        <v>0</v>
      </c>
      <c r="AD48" s="33">
        <f t="shared" si="37"/>
        <v>136</v>
      </c>
      <c r="AE48" s="33">
        <f t="shared" ref="AE48:AF48" si="38">AE49+AE50+AE51+AE52+AE53</f>
        <v>0</v>
      </c>
      <c r="AF48" s="31">
        <f t="shared" si="38"/>
        <v>136</v>
      </c>
    </row>
    <row r="49" spans="1:32">
      <c r="A49" s="34" t="s">
        <v>0</v>
      </c>
      <c r="B49" s="34" t="s">
        <v>45</v>
      </c>
      <c r="C49" s="34" t="s">
        <v>2</v>
      </c>
      <c r="D49" s="34" t="s">
        <v>47</v>
      </c>
      <c r="E49" s="35" t="s">
        <v>46</v>
      </c>
      <c r="F49" s="36">
        <v>4</v>
      </c>
      <c r="G49" s="36"/>
      <c r="H49" s="36">
        <f t="shared" si="4"/>
        <v>4</v>
      </c>
      <c r="I49" s="36"/>
      <c r="J49" s="36">
        <f t="shared" si="5"/>
        <v>4</v>
      </c>
      <c r="K49" s="36"/>
      <c r="L49" s="36">
        <f t="shared" si="6"/>
        <v>4</v>
      </c>
      <c r="M49" s="36"/>
      <c r="N49" s="36">
        <f t="shared" si="7"/>
        <v>4</v>
      </c>
      <c r="O49" s="36"/>
      <c r="P49" s="39">
        <f t="shared" si="8"/>
        <v>4</v>
      </c>
      <c r="Q49" s="36"/>
      <c r="R49" s="36">
        <f t="shared" si="9"/>
        <v>4</v>
      </c>
      <c r="S49" s="36"/>
      <c r="T49" s="39">
        <f t="shared" si="10"/>
        <v>4</v>
      </c>
      <c r="U49" s="36"/>
      <c r="V49" s="36">
        <v>4</v>
      </c>
      <c r="W49" s="36"/>
      <c r="X49" s="37">
        <v>10</v>
      </c>
      <c r="Y49" s="38"/>
      <c r="Z49" s="38">
        <f>X49+Y49</f>
        <v>10</v>
      </c>
      <c r="AA49" s="38"/>
      <c r="AB49" s="38">
        <f>Z49+AA49</f>
        <v>10</v>
      </c>
      <c r="AC49" s="38"/>
      <c r="AD49" s="38">
        <f>AB49+AC49</f>
        <v>10</v>
      </c>
      <c r="AE49" s="38"/>
      <c r="AF49" s="63">
        <f>AD49+AE49</f>
        <v>10</v>
      </c>
    </row>
    <row r="50" spans="1:32" ht="64.5">
      <c r="A50" s="34" t="s">
        <v>0</v>
      </c>
      <c r="B50" s="34" t="s">
        <v>48</v>
      </c>
      <c r="C50" s="34" t="s">
        <v>2</v>
      </c>
      <c r="D50" s="34" t="s">
        <v>47</v>
      </c>
      <c r="E50" s="40" t="s">
        <v>103</v>
      </c>
      <c r="F50" s="36">
        <v>50</v>
      </c>
      <c r="G50" s="36"/>
      <c r="H50" s="36">
        <f t="shared" si="4"/>
        <v>50</v>
      </c>
      <c r="I50" s="36"/>
      <c r="J50" s="36">
        <f t="shared" si="5"/>
        <v>50</v>
      </c>
      <c r="K50" s="36"/>
      <c r="L50" s="36">
        <f t="shared" si="6"/>
        <v>50</v>
      </c>
      <c r="M50" s="36"/>
      <c r="N50" s="36">
        <f t="shared" si="7"/>
        <v>50</v>
      </c>
      <c r="O50" s="36"/>
      <c r="P50" s="39">
        <f t="shared" si="8"/>
        <v>50</v>
      </c>
      <c r="Q50" s="36"/>
      <c r="R50" s="36">
        <f t="shared" si="9"/>
        <v>50</v>
      </c>
      <c r="S50" s="36"/>
      <c r="T50" s="39">
        <f t="shared" si="10"/>
        <v>50</v>
      </c>
      <c r="U50" s="36"/>
      <c r="V50" s="36">
        <v>12</v>
      </c>
      <c r="W50" s="36"/>
      <c r="X50" s="37">
        <v>20</v>
      </c>
      <c r="Y50" s="38"/>
      <c r="Z50" s="38">
        <f t="shared" ref="Z50:Z53" si="39">X50+Y50</f>
        <v>20</v>
      </c>
      <c r="AA50" s="38"/>
      <c r="AB50" s="38">
        <f t="shared" ref="AB50:AB53" si="40">Z50+AA50</f>
        <v>20</v>
      </c>
      <c r="AC50" s="38"/>
      <c r="AD50" s="38">
        <f t="shared" ref="AD50:AF53" si="41">AB50+AC50</f>
        <v>20</v>
      </c>
      <c r="AE50" s="38"/>
      <c r="AF50" s="63">
        <f t="shared" si="41"/>
        <v>20</v>
      </c>
    </row>
    <row r="51" spans="1:32" ht="39">
      <c r="A51" s="34" t="s">
        <v>0</v>
      </c>
      <c r="B51" s="34" t="s">
        <v>123</v>
      </c>
      <c r="C51" s="34" t="s">
        <v>2</v>
      </c>
      <c r="D51" s="34" t="s">
        <v>47</v>
      </c>
      <c r="E51" s="41" t="s">
        <v>124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9"/>
      <c r="Q51" s="36"/>
      <c r="R51" s="36"/>
      <c r="S51" s="36"/>
      <c r="T51" s="39"/>
      <c r="U51" s="36"/>
      <c r="V51" s="36"/>
      <c r="W51" s="36"/>
      <c r="X51" s="37"/>
      <c r="Y51" s="38"/>
      <c r="Z51" s="38">
        <f t="shared" si="39"/>
        <v>0</v>
      </c>
      <c r="AA51" s="38"/>
      <c r="AB51" s="38">
        <f t="shared" si="40"/>
        <v>0</v>
      </c>
      <c r="AC51" s="38"/>
      <c r="AD51" s="38">
        <f t="shared" si="41"/>
        <v>0</v>
      </c>
      <c r="AE51" s="38"/>
      <c r="AF51" s="63">
        <f t="shared" si="41"/>
        <v>0</v>
      </c>
    </row>
    <row r="52" spans="1:32" ht="39">
      <c r="A52" s="34" t="s">
        <v>0</v>
      </c>
      <c r="B52" s="34" t="s">
        <v>49</v>
      </c>
      <c r="C52" s="34" t="s">
        <v>2</v>
      </c>
      <c r="D52" s="34" t="s">
        <v>47</v>
      </c>
      <c r="E52" s="35" t="s">
        <v>50</v>
      </c>
      <c r="F52" s="36">
        <v>4</v>
      </c>
      <c r="G52" s="36"/>
      <c r="H52" s="36">
        <f t="shared" si="4"/>
        <v>4</v>
      </c>
      <c r="I52" s="36"/>
      <c r="J52" s="36">
        <f t="shared" si="5"/>
        <v>4</v>
      </c>
      <c r="K52" s="36"/>
      <c r="L52" s="36">
        <f t="shared" si="6"/>
        <v>4</v>
      </c>
      <c r="M52" s="36"/>
      <c r="N52" s="36">
        <f t="shared" si="7"/>
        <v>4</v>
      </c>
      <c r="O52" s="36"/>
      <c r="P52" s="39">
        <f t="shared" si="8"/>
        <v>4</v>
      </c>
      <c r="Q52" s="36"/>
      <c r="R52" s="36">
        <f t="shared" si="9"/>
        <v>4</v>
      </c>
      <c r="S52" s="36"/>
      <c r="T52" s="39">
        <f t="shared" si="10"/>
        <v>4</v>
      </c>
      <c r="U52" s="36"/>
      <c r="V52" s="36">
        <v>12</v>
      </c>
      <c r="W52" s="36"/>
      <c r="X52" s="37">
        <v>5</v>
      </c>
      <c r="Y52" s="38"/>
      <c r="Z52" s="38">
        <f t="shared" si="39"/>
        <v>5</v>
      </c>
      <c r="AA52" s="38"/>
      <c r="AB52" s="38">
        <f t="shared" si="40"/>
        <v>5</v>
      </c>
      <c r="AC52" s="38"/>
      <c r="AD52" s="38">
        <f t="shared" si="41"/>
        <v>5</v>
      </c>
      <c r="AE52" s="38"/>
      <c r="AF52" s="63">
        <f t="shared" si="41"/>
        <v>5</v>
      </c>
    </row>
    <row r="53" spans="1:32" ht="26.25">
      <c r="A53" s="34" t="s">
        <v>0</v>
      </c>
      <c r="B53" s="34" t="s">
        <v>51</v>
      </c>
      <c r="C53" s="34" t="s">
        <v>2</v>
      </c>
      <c r="D53" s="34" t="s">
        <v>47</v>
      </c>
      <c r="E53" s="35" t="s">
        <v>52</v>
      </c>
      <c r="F53" s="36">
        <v>146.5</v>
      </c>
      <c r="G53" s="36"/>
      <c r="H53" s="36">
        <f t="shared" si="4"/>
        <v>146.5</v>
      </c>
      <c r="I53" s="36"/>
      <c r="J53" s="36">
        <f t="shared" si="5"/>
        <v>146.5</v>
      </c>
      <c r="K53" s="36"/>
      <c r="L53" s="36">
        <f t="shared" si="6"/>
        <v>146.5</v>
      </c>
      <c r="M53" s="36"/>
      <c r="N53" s="36">
        <f t="shared" si="7"/>
        <v>146.5</v>
      </c>
      <c r="O53" s="36"/>
      <c r="P53" s="39">
        <f t="shared" si="8"/>
        <v>146.5</v>
      </c>
      <c r="Q53" s="36"/>
      <c r="R53" s="36">
        <f t="shared" si="9"/>
        <v>146.5</v>
      </c>
      <c r="S53" s="36"/>
      <c r="T53" s="39">
        <f t="shared" si="10"/>
        <v>146.5</v>
      </c>
      <c r="U53" s="36"/>
      <c r="V53" s="36">
        <v>200</v>
      </c>
      <c r="W53" s="36"/>
      <c r="X53" s="37">
        <v>101</v>
      </c>
      <c r="Y53" s="38"/>
      <c r="Z53" s="38">
        <f t="shared" si="39"/>
        <v>101</v>
      </c>
      <c r="AA53" s="38"/>
      <c r="AB53" s="38">
        <f t="shared" si="40"/>
        <v>101</v>
      </c>
      <c r="AC53" s="38"/>
      <c r="AD53" s="38">
        <f t="shared" si="41"/>
        <v>101</v>
      </c>
      <c r="AE53" s="38"/>
      <c r="AF53" s="63">
        <f t="shared" si="41"/>
        <v>101</v>
      </c>
    </row>
    <row r="54" spans="1:32">
      <c r="A54" s="42" t="s">
        <v>0</v>
      </c>
      <c r="B54" s="42" t="s">
        <v>53</v>
      </c>
      <c r="C54" s="42" t="s">
        <v>2</v>
      </c>
      <c r="D54" s="42" t="s">
        <v>0</v>
      </c>
      <c r="E54" s="43" t="s">
        <v>54</v>
      </c>
      <c r="F54" s="44">
        <v>104878</v>
      </c>
      <c r="G54" s="44">
        <f>G55+G104</f>
        <v>-13</v>
      </c>
      <c r="H54" s="44">
        <f t="shared" si="4"/>
        <v>104865</v>
      </c>
      <c r="I54" s="44">
        <f>I55+I104</f>
        <v>5838.1</v>
      </c>
      <c r="J54" s="44">
        <f>J55+J104</f>
        <v>110703.1</v>
      </c>
      <c r="K54" s="44" t="e">
        <f>K55+K104</f>
        <v>#REF!</v>
      </c>
      <c r="L54" s="44" t="e">
        <f t="shared" si="6"/>
        <v>#REF!</v>
      </c>
      <c r="M54" s="44" t="e">
        <f>M55+M104</f>
        <v>#REF!</v>
      </c>
      <c r="N54" s="44" t="e">
        <f>N55+N104</f>
        <v>#REF!</v>
      </c>
      <c r="O54" s="44" t="e">
        <f>O55+O104+#REF!+#REF!</f>
        <v>#REF!</v>
      </c>
      <c r="P54" s="45" t="e">
        <f>P55+P104+#REF!+#REF!</f>
        <v>#REF!</v>
      </c>
      <c r="Q54" s="44" t="e">
        <f>Q55+Q104+#REF!+#REF!</f>
        <v>#REF!</v>
      </c>
      <c r="R54" s="44" t="e">
        <f>R55+R104+#REF!+#REF!</f>
        <v>#REF!</v>
      </c>
      <c r="S54" s="44" t="e">
        <f>S55+S104+#REF!+#REF!</f>
        <v>#REF!</v>
      </c>
      <c r="T54" s="45" t="e">
        <f t="shared" si="10"/>
        <v>#REF!</v>
      </c>
      <c r="U54" s="44" t="e">
        <f>U55+U104+#REF!+#REF!</f>
        <v>#REF!</v>
      </c>
      <c r="V54" s="44" t="e">
        <f>V55+V104+#REF!+#REF!</f>
        <v>#REF!</v>
      </c>
      <c r="W54" s="46" t="e">
        <f>W55</f>
        <v>#REF!</v>
      </c>
      <c r="X54" s="47" t="e">
        <f>X55</f>
        <v>#REF!</v>
      </c>
      <c r="Y54" s="47" t="e">
        <f t="shared" ref="Y54:AF54" si="42">Y55</f>
        <v>#REF!</v>
      </c>
      <c r="Z54" s="47">
        <f t="shared" si="42"/>
        <v>94999.680999999982</v>
      </c>
      <c r="AA54" s="47">
        <f t="shared" si="42"/>
        <v>2265.9</v>
      </c>
      <c r="AB54" s="47">
        <f t="shared" si="42"/>
        <v>97265.580999999991</v>
      </c>
      <c r="AC54" s="47">
        <f t="shared" si="42"/>
        <v>940.30299999999988</v>
      </c>
      <c r="AD54" s="47">
        <f t="shared" si="42"/>
        <v>98205.883999999991</v>
      </c>
      <c r="AE54" s="47">
        <f t="shared" si="42"/>
        <v>0</v>
      </c>
      <c r="AF54" s="46">
        <f t="shared" si="42"/>
        <v>98205.883999999991</v>
      </c>
    </row>
    <row r="55" spans="1:32" ht="26.25">
      <c r="A55" s="48" t="s">
        <v>0</v>
      </c>
      <c r="B55" s="48" t="s">
        <v>57</v>
      </c>
      <c r="C55" s="48" t="s">
        <v>2</v>
      </c>
      <c r="D55" s="48" t="s">
        <v>0</v>
      </c>
      <c r="E55" s="49" t="s">
        <v>58</v>
      </c>
      <c r="F55" s="31">
        <v>104878</v>
      </c>
      <c r="G55" s="31"/>
      <c r="H55" s="50">
        <f t="shared" si="4"/>
        <v>104878</v>
      </c>
      <c r="I55" s="50">
        <v>5838.1</v>
      </c>
      <c r="J55" s="50">
        <f t="shared" si="5"/>
        <v>110716.1</v>
      </c>
      <c r="K55" s="50" t="e">
        <f>K56+K59+K71+K94</f>
        <v>#REF!</v>
      </c>
      <c r="L55" s="50" t="e">
        <f t="shared" si="6"/>
        <v>#REF!</v>
      </c>
      <c r="M55" s="50" t="e">
        <f t="shared" ref="M55:S55" si="43">M56+M59+M71+M94</f>
        <v>#REF!</v>
      </c>
      <c r="N55" s="50" t="e">
        <f t="shared" si="43"/>
        <v>#REF!</v>
      </c>
      <c r="O55" s="50" t="e">
        <f t="shared" si="43"/>
        <v>#REF!</v>
      </c>
      <c r="P55" s="51" t="e">
        <f t="shared" si="43"/>
        <v>#REF!</v>
      </c>
      <c r="Q55" s="50" t="e">
        <f t="shared" si="43"/>
        <v>#REF!</v>
      </c>
      <c r="R55" s="50" t="e">
        <f t="shared" si="43"/>
        <v>#REF!</v>
      </c>
      <c r="S55" s="50" t="e">
        <f t="shared" si="43"/>
        <v>#REF!</v>
      </c>
      <c r="T55" s="51" t="e">
        <f t="shared" si="10"/>
        <v>#REF!</v>
      </c>
      <c r="U55" s="50" t="e">
        <f>U56+U59+U71+U94</f>
        <v>#REF!</v>
      </c>
      <c r="V55" s="50" t="e">
        <f>V56+V59+V71+V94</f>
        <v>#REF!</v>
      </c>
      <c r="W55" s="50" t="e">
        <f>W56+W59+W71+W94</f>
        <v>#REF!</v>
      </c>
      <c r="X55" s="52" t="e">
        <f>X56+X59+X71+X94+X104</f>
        <v>#REF!</v>
      </c>
      <c r="Y55" s="52" t="e">
        <f>Y56+Y59+Y71+Y94+Y104</f>
        <v>#REF!</v>
      </c>
      <c r="Z55" s="52">
        <f>Z56+Z59+Z71+Z94+Z104</f>
        <v>94999.680999999982</v>
      </c>
      <c r="AA55" s="52">
        <f>AA56+AA59+AA71+AA94+AA104</f>
        <v>2265.9</v>
      </c>
      <c r="AB55" s="52">
        <f>AB56+AB59+AB71+AB94+AB104+AB99+AB101</f>
        <v>97265.580999999991</v>
      </c>
      <c r="AC55" s="52">
        <f>AC56+AC59+AC71+AC94+AC104+AC99+AC101</f>
        <v>940.30299999999988</v>
      </c>
      <c r="AD55" s="52">
        <f>AD56+AD59+AD71+AD94+AD104+AD99+AD101</f>
        <v>98205.883999999991</v>
      </c>
      <c r="AE55" s="52">
        <f>AE56+AE59+AE71+AE94+AE104+AE99+AE101</f>
        <v>0</v>
      </c>
      <c r="AF55" s="50">
        <f>AF56+AF59+AF71+AF94+AF104+AF99+AF101</f>
        <v>98205.883999999991</v>
      </c>
    </row>
    <row r="56" spans="1:32">
      <c r="A56" s="48" t="s">
        <v>0</v>
      </c>
      <c r="B56" s="48" t="s">
        <v>130</v>
      </c>
      <c r="C56" s="48" t="s">
        <v>2</v>
      </c>
      <c r="D56" s="48" t="s">
        <v>56</v>
      </c>
      <c r="E56" s="49" t="s">
        <v>127</v>
      </c>
      <c r="F56" s="50">
        <v>24279</v>
      </c>
      <c r="G56" s="50"/>
      <c r="H56" s="50">
        <f t="shared" si="4"/>
        <v>24279</v>
      </c>
      <c r="I56" s="50"/>
      <c r="J56" s="50">
        <f t="shared" si="5"/>
        <v>24279</v>
      </c>
      <c r="K56" s="50">
        <f>K57</f>
        <v>0</v>
      </c>
      <c r="L56" s="50">
        <f t="shared" si="6"/>
        <v>24279</v>
      </c>
      <c r="M56" s="50">
        <f t="shared" ref="M56:R56" si="44">M57</f>
        <v>0</v>
      </c>
      <c r="N56" s="50">
        <f t="shared" si="44"/>
        <v>24279</v>
      </c>
      <c r="O56" s="50">
        <f t="shared" si="44"/>
        <v>0</v>
      </c>
      <c r="P56" s="51">
        <f t="shared" si="44"/>
        <v>24279</v>
      </c>
      <c r="Q56" s="50">
        <f t="shared" si="44"/>
        <v>0</v>
      </c>
      <c r="R56" s="50">
        <f t="shared" si="44"/>
        <v>24279</v>
      </c>
      <c r="S56" s="50"/>
      <c r="T56" s="51">
        <f t="shared" si="10"/>
        <v>24279</v>
      </c>
      <c r="U56" s="50"/>
      <c r="V56" s="50">
        <f>V57</f>
        <v>26137</v>
      </c>
      <c r="W56" s="50"/>
      <c r="X56" s="52">
        <f>X57</f>
        <v>26515</v>
      </c>
      <c r="Y56" s="52">
        <f t="shared" ref="Y56:AF56" si="45">Y57</f>
        <v>0</v>
      </c>
      <c r="Z56" s="52">
        <f t="shared" si="45"/>
        <v>26515</v>
      </c>
      <c r="AA56" s="52">
        <f t="shared" si="45"/>
        <v>0</v>
      </c>
      <c r="AB56" s="52">
        <f t="shared" si="45"/>
        <v>26515</v>
      </c>
      <c r="AC56" s="52">
        <f t="shared" si="45"/>
        <v>0</v>
      </c>
      <c r="AD56" s="52">
        <f t="shared" si="45"/>
        <v>26515</v>
      </c>
      <c r="AE56" s="52">
        <f t="shared" si="45"/>
        <v>0</v>
      </c>
      <c r="AF56" s="50">
        <f t="shared" si="45"/>
        <v>26515</v>
      </c>
    </row>
    <row r="57" spans="1:32">
      <c r="A57" s="53" t="s">
        <v>0</v>
      </c>
      <c r="B57" s="53" t="s">
        <v>129</v>
      </c>
      <c r="C57" s="53" t="s">
        <v>2</v>
      </c>
      <c r="D57" s="53" t="s">
        <v>56</v>
      </c>
      <c r="E57" s="54" t="s">
        <v>85</v>
      </c>
      <c r="F57" s="55">
        <v>24279</v>
      </c>
      <c r="G57" s="55"/>
      <c r="H57" s="55">
        <f t="shared" si="4"/>
        <v>24279</v>
      </c>
      <c r="I57" s="55"/>
      <c r="J57" s="55">
        <f t="shared" si="5"/>
        <v>24279</v>
      </c>
      <c r="K57" s="55">
        <f>K58</f>
        <v>0</v>
      </c>
      <c r="L57" s="55">
        <f t="shared" si="6"/>
        <v>24279</v>
      </c>
      <c r="M57" s="55"/>
      <c r="N57" s="55">
        <f>L57+M57</f>
        <v>24279</v>
      </c>
      <c r="O57" s="55"/>
      <c r="P57" s="56">
        <f t="shared" si="8"/>
        <v>24279</v>
      </c>
      <c r="Q57" s="55"/>
      <c r="R57" s="55">
        <f t="shared" ref="R57:R96" si="46">P57+Q57</f>
        <v>24279</v>
      </c>
      <c r="S57" s="55"/>
      <c r="T57" s="56">
        <f t="shared" si="10"/>
        <v>24279</v>
      </c>
      <c r="U57" s="55"/>
      <c r="V57" s="55">
        <f>V58</f>
        <v>26137</v>
      </c>
      <c r="W57" s="55"/>
      <c r="X57" s="57">
        <f>X58</f>
        <v>26515</v>
      </c>
      <c r="Y57" s="38"/>
      <c r="Z57" s="38">
        <f>X57+Y57</f>
        <v>26515</v>
      </c>
      <c r="AA57" s="38"/>
      <c r="AB57" s="38">
        <f>Z57+AA57</f>
        <v>26515</v>
      </c>
      <c r="AC57" s="38"/>
      <c r="AD57" s="38">
        <f>AB57+AC57</f>
        <v>26515</v>
      </c>
      <c r="AE57" s="38"/>
      <c r="AF57" s="63">
        <f>AD57+AE57</f>
        <v>26515</v>
      </c>
    </row>
    <row r="58" spans="1:32" ht="26.25">
      <c r="A58" s="53" t="s">
        <v>55</v>
      </c>
      <c r="B58" s="53" t="s">
        <v>131</v>
      </c>
      <c r="C58" s="53" t="s">
        <v>2</v>
      </c>
      <c r="D58" s="53" t="s">
        <v>56</v>
      </c>
      <c r="E58" s="54" t="s">
        <v>86</v>
      </c>
      <c r="F58" s="50">
        <v>24279</v>
      </c>
      <c r="G58" s="50"/>
      <c r="H58" s="55">
        <f t="shared" si="4"/>
        <v>24279</v>
      </c>
      <c r="I58" s="50"/>
      <c r="J58" s="55">
        <f t="shared" si="5"/>
        <v>24279</v>
      </c>
      <c r="K58" s="55"/>
      <c r="L58" s="55">
        <f t="shared" si="6"/>
        <v>24279</v>
      </c>
      <c r="M58" s="55"/>
      <c r="N58" s="55">
        <f>L58+M58</f>
        <v>24279</v>
      </c>
      <c r="O58" s="55"/>
      <c r="P58" s="56">
        <f t="shared" si="8"/>
        <v>24279</v>
      </c>
      <c r="Q58" s="55"/>
      <c r="R58" s="55">
        <f t="shared" si="46"/>
        <v>24279</v>
      </c>
      <c r="S58" s="55"/>
      <c r="T58" s="56">
        <f t="shared" si="10"/>
        <v>24279</v>
      </c>
      <c r="U58" s="55"/>
      <c r="V58" s="55">
        <v>26137</v>
      </c>
      <c r="W58" s="55"/>
      <c r="X58" s="57">
        <v>26515</v>
      </c>
      <c r="Y58" s="38"/>
      <c r="Z58" s="38">
        <f>X58+Y58</f>
        <v>26515</v>
      </c>
      <c r="AA58" s="38"/>
      <c r="AB58" s="38">
        <f>Z58+AA58</f>
        <v>26515</v>
      </c>
      <c r="AC58" s="38"/>
      <c r="AD58" s="38">
        <f>AB58+AC58</f>
        <v>26515</v>
      </c>
      <c r="AE58" s="38"/>
      <c r="AF58" s="63">
        <f>AD58+AE58</f>
        <v>26515</v>
      </c>
    </row>
    <row r="59" spans="1:32" ht="26.25">
      <c r="A59" s="48" t="s">
        <v>0</v>
      </c>
      <c r="B59" s="48" t="s">
        <v>167</v>
      </c>
      <c r="C59" s="48" t="s">
        <v>2</v>
      </c>
      <c r="D59" s="48" t="s">
        <v>56</v>
      </c>
      <c r="E59" s="49" t="s">
        <v>128</v>
      </c>
      <c r="F59" s="50">
        <v>30843.200000000001</v>
      </c>
      <c r="G59" s="50"/>
      <c r="H59" s="50">
        <f t="shared" si="4"/>
        <v>30843.200000000001</v>
      </c>
      <c r="I59" s="50">
        <v>5838.1</v>
      </c>
      <c r="J59" s="50">
        <f t="shared" si="5"/>
        <v>36681.300000000003</v>
      </c>
      <c r="K59" s="50" t="e">
        <f>#REF!+#REF!+K60+K64</f>
        <v>#REF!</v>
      </c>
      <c r="L59" s="50" t="e">
        <f t="shared" si="6"/>
        <v>#REF!</v>
      </c>
      <c r="M59" s="50" t="e">
        <f>#REF!+#REF!+M60+M64+#REF!</f>
        <v>#REF!</v>
      </c>
      <c r="N59" s="50" t="e">
        <f>#REF!+#REF!+N60+N64+#REF!</f>
        <v>#REF!</v>
      </c>
      <c r="O59" s="50" t="e">
        <f>#REF!+#REF!+O60+O64+#REF!</f>
        <v>#REF!</v>
      </c>
      <c r="P59" s="51" t="e">
        <f>#REF!+#REF!+P60+P64+#REF!</f>
        <v>#REF!</v>
      </c>
      <c r="Q59" s="50" t="e">
        <f>#REF!+#REF!+Q60+Q64+#REF!+#REF!</f>
        <v>#REF!</v>
      </c>
      <c r="R59" s="50" t="e">
        <f>#REF!+#REF!+R60+R64+#REF!+#REF!</f>
        <v>#REF!</v>
      </c>
      <c r="S59" s="50" t="e">
        <f>#REF!+#REF!+S60+S64+#REF!+#REF!</f>
        <v>#REF!</v>
      </c>
      <c r="T59" s="51" t="e">
        <f t="shared" si="10"/>
        <v>#REF!</v>
      </c>
      <c r="U59" s="50" t="e">
        <f>#REF!+#REF!+U60+U64+#REF!+#REF!</f>
        <v>#REF!</v>
      </c>
      <c r="V59" s="50" t="e">
        <f>#REF!+#REF!+V60+V64+#REF!+#REF!</f>
        <v>#REF!</v>
      </c>
      <c r="W59" s="50"/>
      <c r="X59" s="52">
        <f>X60++X64</f>
        <v>36229.440999999999</v>
      </c>
      <c r="Y59" s="52">
        <f t="shared" ref="Y59" si="47">Y60++Y64</f>
        <v>0</v>
      </c>
      <c r="Z59" s="52">
        <f>Z60+Z62+Z64</f>
        <v>36229.440999999999</v>
      </c>
      <c r="AA59" s="52">
        <f t="shared" ref="AA59:AB59" si="48">AA60+AA62+AA64</f>
        <v>2265.9</v>
      </c>
      <c r="AB59" s="52">
        <f t="shared" si="48"/>
        <v>38495.341</v>
      </c>
      <c r="AC59" s="52">
        <f t="shared" ref="AC59:AD59" si="49">AC60+AC62+AC64</f>
        <v>964.923</v>
      </c>
      <c r="AD59" s="52">
        <f t="shared" si="49"/>
        <v>39460.263999999996</v>
      </c>
      <c r="AE59" s="52">
        <f t="shared" ref="AE59:AF59" si="50">AE60+AE62+AE64</f>
        <v>0</v>
      </c>
      <c r="AF59" s="50">
        <f t="shared" si="50"/>
        <v>39460.263999999996</v>
      </c>
    </row>
    <row r="60" spans="1:32" ht="51.75">
      <c r="A60" s="48" t="s">
        <v>0</v>
      </c>
      <c r="B60" s="48" t="s">
        <v>132</v>
      </c>
      <c r="C60" s="48" t="s">
        <v>2</v>
      </c>
      <c r="D60" s="48" t="s">
        <v>56</v>
      </c>
      <c r="E60" s="58" t="s">
        <v>95</v>
      </c>
      <c r="F60" s="50">
        <v>12865</v>
      </c>
      <c r="G60" s="50"/>
      <c r="H60" s="50">
        <f t="shared" si="4"/>
        <v>12865</v>
      </c>
      <c r="I60" s="50"/>
      <c r="J60" s="50">
        <f t="shared" si="5"/>
        <v>12865</v>
      </c>
      <c r="K60" s="50">
        <f>K61</f>
        <v>-2102.6999999999998</v>
      </c>
      <c r="L60" s="50">
        <f t="shared" si="6"/>
        <v>10762.3</v>
      </c>
      <c r="M60" s="50">
        <f t="shared" ref="M60:N60" si="51">M61</f>
        <v>0</v>
      </c>
      <c r="N60" s="50">
        <f t="shared" si="51"/>
        <v>10762.3</v>
      </c>
      <c r="O60" s="50"/>
      <c r="P60" s="51">
        <f t="shared" si="8"/>
        <v>10762.3</v>
      </c>
      <c r="Q60" s="50">
        <v>2777</v>
      </c>
      <c r="R60" s="50">
        <f t="shared" si="46"/>
        <v>13539.3</v>
      </c>
      <c r="S60" s="50"/>
      <c r="T60" s="51">
        <f t="shared" si="10"/>
        <v>13539.3</v>
      </c>
      <c r="U60" s="50"/>
      <c r="V60" s="50">
        <v>12607</v>
      </c>
      <c r="W60" s="50"/>
      <c r="X60" s="52">
        <f>X61</f>
        <v>16175</v>
      </c>
      <c r="Y60" s="52">
        <f t="shared" ref="Y60:AF60" si="52">Y61</f>
        <v>0</v>
      </c>
      <c r="Z60" s="52">
        <f t="shared" si="52"/>
        <v>16175</v>
      </c>
      <c r="AA60" s="52">
        <f t="shared" si="52"/>
        <v>0</v>
      </c>
      <c r="AB60" s="52">
        <f t="shared" si="52"/>
        <v>16175</v>
      </c>
      <c r="AC60" s="52">
        <f t="shared" si="52"/>
        <v>964.923</v>
      </c>
      <c r="AD60" s="52">
        <f t="shared" si="52"/>
        <v>17139.922999999999</v>
      </c>
      <c r="AE60" s="52">
        <f t="shared" si="52"/>
        <v>0</v>
      </c>
      <c r="AF60" s="50">
        <f t="shared" si="52"/>
        <v>17139.922999999999</v>
      </c>
    </row>
    <row r="61" spans="1:32" ht="51.75">
      <c r="A61" s="53" t="s">
        <v>26</v>
      </c>
      <c r="B61" s="53" t="s">
        <v>133</v>
      </c>
      <c r="C61" s="53" t="s">
        <v>2</v>
      </c>
      <c r="D61" s="53" t="s">
        <v>56</v>
      </c>
      <c r="E61" s="40" t="s">
        <v>76</v>
      </c>
      <c r="F61" s="55">
        <v>12865</v>
      </c>
      <c r="G61" s="55"/>
      <c r="H61" s="55">
        <f t="shared" si="4"/>
        <v>12865</v>
      </c>
      <c r="I61" s="55"/>
      <c r="J61" s="55">
        <f t="shared" si="5"/>
        <v>12865</v>
      </c>
      <c r="K61" s="55">
        <v>-2102.6999999999998</v>
      </c>
      <c r="L61" s="55">
        <f t="shared" si="6"/>
        <v>10762.3</v>
      </c>
      <c r="M61" s="55"/>
      <c r="N61" s="55">
        <f>L61+M61</f>
        <v>10762.3</v>
      </c>
      <c r="O61" s="55"/>
      <c r="P61" s="56">
        <f t="shared" si="8"/>
        <v>10762.3</v>
      </c>
      <c r="Q61" s="55">
        <v>2777</v>
      </c>
      <c r="R61" s="55">
        <f t="shared" si="46"/>
        <v>13539.3</v>
      </c>
      <c r="S61" s="55"/>
      <c r="T61" s="56">
        <f t="shared" si="10"/>
        <v>13539.3</v>
      </c>
      <c r="U61" s="55"/>
      <c r="V61" s="55">
        <v>12607</v>
      </c>
      <c r="W61" s="55"/>
      <c r="X61" s="57">
        <v>16175</v>
      </c>
      <c r="Y61" s="38"/>
      <c r="Z61" s="38">
        <f>X61+Y61</f>
        <v>16175</v>
      </c>
      <c r="AA61" s="38"/>
      <c r="AB61" s="38">
        <f>Z61+AA61</f>
        <v>16175</v>
      </c>
      <c r="AC61" s="38">
        <v>964.923</v>
      </c>
      <c r="AD61" s="38">
        <f>AB61+AC61</f>
        <v>17139.922999999999</v>
      </c>
      <c r="AE61" s="38"/>
      <c r="AF61" s="63">
        <f>AD61+AE61</f>
        <v>17139.922999999999</v>
      </c>
    </row>
    <row r="62" spans="1:32" ht="39">
      <c r="A62" s="48" t="s">
        <v>0</v>
      </c>
      <c r="B62" s="48" t="s">
        <v>177</v>
      </c>
      <c r="C62" s="48" t="s">
        <v>2</v>
      </c>
      <c r="D62" s="48" t="s">
        <v>56</v>
      </c>
      <c r="E62" s="58" t="s">
        <v>176</v>
      </c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1"/>
      <c r="Q62" s="50"/>
      <c r="R62" s="50"/>
      <c r="S62" s="50"/>
      <c r="T62" s="51"/>
      <c r="U62" s="50"/>
      <c r="V62" s="50"/>
      <c r="W62" s="50"/>
      <c r="X62" s="52"/>
      <c r="Y62" s="59"/>
      <c r="Z62" s="59">
        <f t="shared" ref="Z62:AF62" si="53">Z63</f>
        <v>0</v>
      </c>
      <c r="AA62" s="59">
        <f t="shared" si="53"/>
        <v>2265.9</v>
      </c>
      <c r="AB62" s="59">
        <f t="shared" si="53"/>
        <v>2265.9</v>
      </c>
      <c r="AC62" s="59">
        <f t="shared" si="53"/>
        <v>0</v>
      </c>
      <c r="AD62" s="59">
        <f t="shared" si="53"/>
        <v>2265.9</v>
      </c>
      <c r="AE62" s="59">
        <f t="shared" si="53"/>
        <v>0</v>
      </c>
      <c r="AF62" s="64">
        <f t="shared" si="53"/>
        <v>2265.9</v>
      </c>
    </row>
    <row r="63" spans="1:32" ht="39">
      <c r="A63" s="53" t="s">
        <v>61</v>
      </c>
      <c r="B63" s="53" t="s">
        <v>175</v>
      </c>
      <c r="C63" s="53" t="s">
        <v>2</v>
      </c>
      <c r="D63" s="53" t="s">
        <v>56</v>
      </c>
      <c r="E63" s="40" t="s">
        <v>176</v>
      </c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6"/>
      <c r="Q63" s="55"/>
      <c r="R63" s="55"/>
      <c r="S63" s="55"/>
      <c r="T63" s="56"/>
      <c r="U63" s="55"/>
      <c r="V63" s="55"/>
      <c r="W63" s="55"/>
      <c r="X63" s="57"/>
      <c r="Y63" s="38"/>
      <c r="Z63" s="38">
        <v>0</v>
      </c>
      <c r="AA63" s="38">
        <v>2265.9</v>
      </c>
      <c r="AB63" s="38">
        <f>Z63+AA63</f>
        <v>2265.9</v>
      </c>
      <c r="AC63" s="38"/>
      <c r="AD63" s="38">
        <f>AB63+AC63</f>
        <v>2265.9</v>
      </c>
      <c r="AE63" s="38"/>
      <c r="AF63" s="63">
        <f>AD63+AE63</f>
        <v>2265.9</v>
      </c>
    </row>
    <row r="64" spans="1:32">
      <c r="A64" s="48" t="s">
        <v>0</v>
      </c>
      <c r="B64" s="48" t="s">
        <v>134</v>
      </c>
      <c r="C64" s="48" t="s">
        <v>2</v>
      </c>
      <c r="D64" s="48" t="s">
        <v>56</v>
      </c>
      <c r="E64" s="30" t="s">
        <v>59</v>
      </c>
      <c r="F64" s="31">
        <v>17978.2</v>
      </c>
      <c r="G64" s="31"/>
      <c r="H64" s="50">
        <f t="shared" si="4"/>
        <v>17978.2</v>
      </c>
      <c r="I64" s="50"/>
      <c r="J64" s="50">
        <f t="shared" si="5"/>
        <v>17978.2</v>
      </c>
      <c r="K64" s="50" t="e">
        <f>K65+#REF!+K66+K67+K68+K69+K70</f>
        <v>#REF!</v>
      </c>
      <c r="L64" s="50" t="e">
        <f t="shared" si="6"/>
        <v>#REF!</v>
      </c>
      <c r="M64" s="50" t="e">
        <f>M65+#REF!+M66+M67+M68+M69+M70</f>
        <v>#REF!</v>
      </c>
      <c r="N64" s="50" t="e">
        <f>N65+#REF!+N66+N67+N68+N69+N70</f>
        <v>#REF!</v>
      </c>
      <c r="O64" s="50" t="e">
        <f>O65+#REF!+O66+O67+O68+O69+O70</f>
        <v>#REF!</v>
      </c>
      <c r="P64" s="51" t="e">
        <f>P65+#REF!+P66+P67+P68+P69+P70</f>
        <v>#REF!</v>
      </c>
      <c r="Q64" s="50" t="e">
        <f>Q65+#REF!+Q66+Q67+Q68+Q69+Q70</f>
        <v>#REF!</v>
      </c>
      <c r="R64" s="50" t="e">
        <f>R65+#REF!+R66+R67+R68+R69+R70</f>
        <v>#REF!</v>
      </c>
      <c r="S64" s="50" t="e">
        <f>S65+#REF!+S66+S67+S68+S69+S70</f>
        <v>#REF!</v>
      </c>
      <c r="T64" s="51" t="e">
        <f t="shared" si="10"/>
        <v>#REF!</v>
      </c>
      <c r="U64" s="50" t="e">
        <f>U65+#REF!+U66+U67+U68+U69+U70</f>
        <v>#REF!</v>
      </c>
      <c r="V64" s="50" t="e">
        <f>V65+#REF!+V66+V67+V68+V69+V70</f>
        <v>#REF!</v>
      </c>
      <c r="W64" s="50" t="e">
        <f>W65+#REF!+W66+W67+W68+W70</f>
        <v>#REF!</v>
      </c>
      <c r="X64" s="52">
        <f>X65+X66+X67+X68+X70</f>
        <v>20054.440999999999</v>
      </c>
      <c r="Y64" s="52">
        <f t="shared" ref="Y64:Z64" si="54">Y65+Y66+Y67+Y68+Y70</f>
        <v>0</v>
      </c>
      <c r="Z64" s="52">
        <f t="shared" si="54"/>
        <v>20054.440999999999</v>
      </c>
      <c r="AA64" s="52">
        <f t="shared" ref="AA64:AB64" si="55">AA65+AA66+AA67+AA68+AA70</f>
        <v>0</v>
      </c>
      <c r="AB64" s="52">
        <f t="shared" si="55"/>
        <v>20054.440999999999</v>
      </c>
      <c r="AC64" s="52">
        <f t="shared" ref="AC64:AD64" si="56">AC65+AC66+AC67+AC68+AC70</f>
        <v>0</v>
      </c>
      <c r="AD64" s="52">
        <f t="shared" si="56"/>
        <v>20054.440999999999</v>
      </c>
      <c r="AE64" s="52">
        <f t="shared" ref="AE64:AF64" si="57">AE65+AE66+AE67+AE68+AE70</f>
        <v>0</v>
      </c>
      <c r="AF64" s="50">
        <f t="shared" si="57"/>
        <v>20054.440999999999</v>
      </c>
    </row>
    <row r="65" spans="1:32">
      <c r="A65" s="53" t="s">
        <v>60</v>
      </c>
      <c r="B65" s="53" t="s">
        <v>135</v>
      </c>
      <c r="C65" s="53" t="s">
        <v>2</v>
      </c>
      <c r="D65" s="53" t="s">
        <v>56</v>
      </c>
      <c r="E65" s="35" t="s">
        <v>63</v>
      </c>
      <c r="F65" s="36">
        <v>611</v>
      </c>
      <c r="G65" s="36"/>
      <c r="H65" s="55">
        <f t="shared" si="4"/>
        <v>611</v>
      </c>
      <c r="I65" s="55"/>
      <c r="J65" s="55">
        <f t="shared" si="5"/>
        <v>611</v>
      </c>
      <c r="K65" s="55"/>
      <c r="L65" s="55">
        <f t="shared" si="6"/>
        <v>611</v>
      </c>
      <c r="M65" s="55"/>
      <c r="N65" s="55">
        <f>L65+M65</f>
        <v>611</v>
      </c>
      <c r="O65" s="55"/>
      <c r="P65" s="56">
        <f t="shared" si="8"/>
        <v>611</v>
      </c>
      <c r="Q65" s="55"/>
      <c r="R65" s="55">
        <f t="shared" si="46"/>
        <v>611</v>
      </c>
      <c r="S65" s="55"/>
      <c r="T65" s="56">
        <f t="shared" si="10"/>
        <v>611</v>
      </c>
      <c r="U65" s="55"/>
      <c r="V65" s="55">
        <v>548</v>
      </c>
      <c r="W65" s="55"/>
      <c r="X65" s="57">
        <v>137</v>
      </c>
      <c r="Y65" s="38"/>
      <c r="Z65" s="38">
        <f>X65+Y65</f>
        <v>137</v>
      </c>
      <c r="AA65" s="38"/>
      <c r="AB65" s="38">
        <f>Z65+AA65</f>
        <v>137</v>
      </c>
      <c r="AC65" s="38"/>
      <c r="AD65" s="38">
        <f>AB65+AC65</f>
        <v>137</v>
      </c>
      <c r="AE65" s="38"/>
      <c r="AF65" s="63">
        <f>AD65+AE65</f>
        <v>137</v>
      </c>
    </row>
    <row r="66" spans="1:32">
      <c r="A66" s="53" t="s">
        <v>34</v>
      </c>
      <c r="B66" s="53" t="s">
        <v>135</v>
      </c>
      <c r="C66" s="53" t="s">
        <v>2</v>
      </c>
      <c r="D66" s="53" t="s">
        <v>56</v>
      </c>
      <c r="E66" s="35" t="s">
        <v>63</v>
      </c>
      <c r="F66" s="36">
        <v>4926</v>
      </c>
      <c r="G66" s="36"/>
      <c r="H66" s="55">
        <f t="shared" si="4"/>
        <v>4926</v>
      </c>
      <c r="I66" s="55"/>
      <c r="J66" s="55">
        <f t="shared" si="5"/>
        <v>4926</v>
      </c>
      <c r="K66" s="55">
        <v>333.7</v>
      </c>
      <c r="L66" s="55">
        <f t="shared" si="6"/>
        <v>5259.7</v>
      </c>
      <c r="M66" s="55"/>
      <c r="N66" s="55">
        <f t="shared" ref="N66:N70" si="58">L66+M66</f>
        <v>5259.7</v>
      </c>
      <c r="O66" s="55"/>
      <c r="P66" s="56">
        <f t="shared" si="8"/>
        <v>5259.7</v>
      </c>
      <c r="Q66" s="55"/>
      <c r="R66" s="55">
        <f t="shared" si="46"/>
        <v>5259.7</v>
      </c>
      <c r="S66" s="55"/>
      <c r="T66" s="56">
        <f t="shared" si="10"/>
        <v>5259.7</v>
      </c>
      <c r="U66" s="55"/>
      <c r="V66" s="55">
        <v>4824.7</v>
      </c>
      <c r="W66" s="55"/>
      <c r="X66" s="57">
        <v>5870.78</v>
      </c>
      <c r="Y66" s="38"/>
      <c r="Z66" s="38">
        <f t="shared" ref="Z66:Z70" si="59">X66+Y66</f>
        <v>5870.78</v>
      </c>
      <c r="AA66" s="38"/>
      <c r="AB66" s="38">
        <f t="shared" ref="AB66:AB70" si="60">Z66+AA66</f>
        <v>5870.78</v>
      </c>
      <c r="AC66" s="38">
        <v>0.31</v>
      </c>
      <c r="AD66" s="38">
        <f t="shared" ref="AD66:AF70" si="61">AB66+AC66</f>
        <v>5871.09</v>
      </c>
      <c r="AE66" s="38"/>
      <c r="AF66" s="63">
        <f t="shared" si="61"/>
        <v>5871.09</v>
      </c>
    </row>
    <row r="67" spans="1:32">
      <c r="A67" s="53" t="s">
        <v>61</v>
      </c>
      <c r="B67" s="53" t="s">
        <v>135</v>
      </c>
      <c r="C67" s="53" t="s">
        <v>2</v>
      </c>
      <c r="D67" s="53" t="s">
        <v>56</v>
      </c>
      <c r="E67" s="35" t="s">
        <v>63</v>
      </c>
      <c r="F67" s="36">
        <v>5865</v>
      </c>
      <c r="G67" s="36"/>
      <c r="H67" s="55">
        <f t="shared" si="4"/>
        <v>5865</v>
      </c>
      <c r="I67" s="55"/>
      <c r="J67" s="55">
        <f t="shared" si="5"/>
        <v>5865</v>
      </c>
      <c r="K67" s="55"/>
      <c r="L67" s="55">
        <f t="shared" si="6"/>
        <v>5865</v>
      </c>
      <c r="M67" s="55"/>
      <c r="N67" s="55">
        <f t="shared" si="58"/>
        <v>5865</v>
      </c>
      <c r="O67" s="55"/>
      <c r="P67" s="56">
        <f t="shared" si="8"/>
        <v>5865</v>
      </c>
      <c r="Q67" s="55"/>
      <c r="R67" s="55">
        <f t="shared" si="46"/>
        <v>5865</v>
      </c>
      <c r="S67" s="55"/>
      <c r="T67" s="56">
        <f t="shared" si="10"/>
        <v>5865</v>
      </c>
      <c r="U67" s="55"/>
      <c r="V67" s="55">
        <v>4943</v>
      </c>
      <c r="W67" s="55"/>
      <c r="X67" s="57">
        <v>8348.9</v>
      </c>
      <c r="Y67" s="38"/>
      <c r="Z67" s="38">
        <f t="shared" si="59"/>
        <v>8348.9</v>
      </c>
      <c r="AA67" s="38"/>
      <c r="AB67" s="38">
        <f t="shared" si="60"/>
        <v>8348.9</v>
      </c>
      <c r="AC67" s="38"/>
      <c r="AD67" s="38">
        <f t="shared" si="61"/>
        <v>8348.9</v>
      </c>
      <c r="AE67" s="38"/>
      <c r="AF67" s="63">
        <f t="shared" si="61"/>
        <v>8348.9</v>
      </c>
    </row>
    <row r="68" spans="1:32">
      <c r="A68" s="53" t="s">
        <v>55</v>
      </c>
      <c r="B68" s="53" t="s">
        <v>135</v>
      </c>
      <c r="C68" s="53" t="s">
        <v>2</v>
      </c>
      <c r="D68" s="53" t="s">
        <v>56</v>
      </c>
      <c r="E68" s="35" t="s">
        <v>63</v>
      </c>
      <c r="F68" s="36">
        <v>1836.7</v>
      </c>
      <c r="G68" s="36"/>
      <c r="H68" s="55">
        <f t="shared" si="4"/>
        <v>1836.7</v>
      </c>
      <c r="I68" s="55"/>
      <c r="J68" s="55">
        <f t="shared" si="5"/>
        <v>1836.7</v>
      </c>
      <c r="K68" s="55"/>
      <c r="L68" s="55">
        <f t="shared" si="6"/>
        <v>1836.7</v>
      </c>
      <c r="M68" s="55">
        <v>4180.3</v>
      </c>
      <c r="N68" s="55">
        <f t="shared" si="58"/>
        <v>6017</v>
      </c>
      <c r="O68" s="55"/>
      <c r="P68" s="56">
        <f t="shared" si="8"/>
        <v>6017</v>
      </c>
      <c r="Q68" s="55">
        <v>-928.3</v>
      </c>
      <c r="R68" s="55">
        <f t="shared" si="46"/>
        <v>5088.7</v>
      </c>
      <c r="S68" s="55">
        <v>928.3</v>
      </c>
      <c r="T68" s="56">
        <f t="shared" si="10"/>
        <v>6017</v>
      </c>
      <c r="U68" s="55">
        <v>-98.4</v>
      </c>
      <c r="V68" s="55">
        <v>2951.3</v>
      </c>
      <c r="W68" s="55"/>
      <c r="X68" s="57">
        <v>3028.261</v>
      </c>
      <c r="Y68" s="38"/>
      <c r="Z68" s="38">
        <f t="shared" si="59"/>
        <v>3028.261</v>
      </c>
      <c r="AA68" s="38"/>
      <c r="AB68" s="38">
        <f t="shared" si="60"/>
        <v>3028.261</v>
      </c>
      <c r="AC68" s="38"/>
      <c r="AD68" s="38">
        <f t="shared" si="61"/>
        <v>3028.261</v>
      </c>
      <c r="AE68" s="38"/>
      <c r="AF68" s="63">
        <f t="shared" si="61"/>
        <v>3028.261</v>
      </c>
    </row>
    <row r="69" spans="1:32">
      <c r="A69" s="53" t="s">
        <v>62</v>
      </c>
      <c r="B69" s="53" t="s">
        <v>135</v>
      </c>
      <c r="C69" s="53" t="s">
        <v>2</v>
      </c>
      <c r="D69" s="53" t="s">
        <v>56</v>
      </c>
      <c r="E69" s="35" t="s">
        <v>63</v>
      </c>
      <c r="F69" s="36">
        <v>155.9</v>
      </c>
      <c r="G69" s="36"/>
      <c r="H69" s="55">
        <f t="shared" si="4"/>
        <v>155.9</v>
      </c>
      <c r="I69" s="55"/>
      <c r="J69" s="55">
        <f t="shared" si="5"/>
        <v>155.9</v>
      </c>
      <c r="K69" s="55">
        <v>-65</v>
      </c>
      <c r="L69" s="55">
        <f t="shared" si="6"/>
        <v>90.9</v>
      </c>
      <c r="M69" s="55"/>
      <c r="N69" s="55">
        <f t="shared" si="58"/>
        <v>90.9</v>
      </c>
      <c r="O69" s="55"/>
      <c r="P69" s="56">
        <f t="shared" si="8"/>
        <v>90.9</v>
      </c>
      <c r="Q69" s="55"/>
      <c r="R69" s="55">
        <f t="shared" si="46"/>
        <v>90.9</v>
      </c>
      <c r="S69" s="55"/>
      <c r="T69" s="56">
        <f t="shared" si="10"/>
        <v>90.9</v>
      </c>
      <c r="U69" s="55">
        <v>135.69999999999999</v>
      </c>
      <c r="V69" s="55"/>
      <c r="W69" s="55"/>
      <c r="X69" s="57"/>
      <c r="Y69" s="38"/>
      <c r="Z69" s="38">
        <f t="shared" si="59"/>
        <v>0</v>
      </c>
      <c r="AA69" s="38"/>
      <c r="AB69" s="38">
        <f t="shared" si="60"/>
        <v>0</v>
      </c>
      <c r="AC69" s="38"/>
      <c r="AD69" s="38">
        <f t="shared" si="61"/>
        <v>0</v>
      </c>
      <c r="AE69" s="38"/>
      <c r="AF69" s="63">
        <f t="shared" si="61"/>
        <v>0</v>
      </c>
    </row>
    <row r="70" spans="1:32">
      <c r="A70" s="53" t="s">
        <v>26</v>
      </c>
      <c r="B70" s="53" t="s">
        <v>135</v>
      </c>
      <c r="C70" s="53" t="s">
        <v>2</v>
      </c>
      <c r="D70" s="53" t="s">
        <v>56</v>
      </c>
      <c r="E70" s="35" t="s">
        <v>63</v>
      </c>
      <c r="F70" s="36">
        <v>4401.6000000000004</v>
      </c>
      <c r="G70" s="36"/>
      <c r="H70" s="55">
        <f t="shared" si="4"/>
        <v>4401.6000000000004</v>
      </c>
      <c r="I70" s="55"/>
      <c r="J70" s="55">
        <f t="shared" si="5"/>
        <v>4401.6000000000004</v>
      </c>
      <c r="K70" s="55"/>
      <c r="L70" s="55">
        <f t="shared" si="6"/>
        <v>4401.6000000000004</v>
      </c>
      <c r="M70" s="55">
        <v>1362.4</v>
      </c>
      <c r="N70" s="55">
        <f t="shared" si="58"/>
        <v>5764</v>
      </c>
      <c r="O70" s="55"/>
      <c r="P70" s="56">
        <f t="shared" si="8"/>
        <v>5764</v>
      </c>
      <c r="Q70" s="55"/>
      <c r="R70" s="55">
        <f t="shared" si="46"/>
        <v>5764</v>
      </c>
      <c r="S70" s="55"/>
      <c r="T70" s="56">
        <f t="shared" si="10"/>
        <v>5764</v>
      </c>
      <c r="U70" s="55"/>
      <c r="V70" s="55">
        <v>5460</v>
      </c>
      <c r="W70" s="55"/>
      <c r="X70" s="57">
        <v>2669.5</v>
      </c>
      <c r="Y70" s="38"/>
      <c r="Z70" s="38">
        <f t="shared" si="59"/>
        <v>2669.5</v>
      </c>
      <c r="AA70" s="38"/>
      <c r="AB70" s="38">
        <f t="shared" si="60"/>
        <v>2669.5</v>
      </c>
      <c r="AC70" s="38">
        <v>-0.31</v>
      </c>
      <c r="AD70" s="38">
        <f t="shared" si="61"/>
        <v>2669.19</v>
      </c>
      <c r="AE70" s="38"/>
      <c r="AF70" s="63">
        <f t="shared" si="61"/>
        <v>2669.19</v>
      </c>
    </row>
    <row r="71" spans="1:32">
      <c r="A71" s="48" t="s">
        <v>0</v>
      </c>
      <c r="B71" s="48" t="s">
        <v>137</v>
      </c>
      <c r="C71" s="48" t="s">
        <v>2</v>
      </c>
      <c r="D71" s="48" t="s">
        <v>0</v>
      </c>
      <c r="E71" s="30" t="s">
        <v>136</v>
      </c>
      <c r="F71" s="31">
        <v>49751.9</v>
      </c>
      <c r="G71" s="31"/>
      <c r="H71" s="50">
        <f t="shared" si="4"/>
        <v>49751.9</v>
      </c>
      <c r="I71" s="50"/>
      <c r="J71" s="50">
        <f t="shared" si="5"/>
        <v>49751.9</v>
      </c>
      <c r="K71" s="50"/>
      <c r="L71" s="50">
        <f t="shared" si="6"/>
        <v>49751.9</v>
      </c>
      <c r="M71" s="50" t="e">
        <f>#REF!+#REF!+M72+M78+M80+#REF!+#REF!+#REF!+#REF!+#REF!+M82+M92</f>
        <v>#REF!</v>
      </c>
      <c r="N71" s="50" t="e">
        <f>#REF!+#REF!+N72+N78+N80+#REF!+#REF!+#REF!+#REF!+#REF!+N82+N92</f>
        <v>#REF!</v>
      </c>
      <c r="O71" s="50" t="e">
        <f>#REF!+#REF!+O72+O78+O80+#REF!+#REF!+#REF!+#REF!+#REF!+O82+O92</f>
        <v>#REF!</v>
      </c>
      <c r="P71" s="51" t="e">
        <f>#REF!+#REF!+P72+P78+P80+#REF!+#REF!+#REF!+#REF!+#REF!+P82+P92</f>
        <v>#REF!</v>
      </c>
      <c r="Q71" s="50" t="e">
        <f>#REF!+#REF!+Q72+Q78+Q80+#REF!+#REF!+#REF!+#REF!+#REF!+Q82+Q92</f>
        <v>#REF!</v>
      </c>
      <c r="R71" s="50" t="e">
        <f>#REF!+#REF!+R72+R78+R80+#REF!+#REF!+#REF!+#REF!+#REF!+R82+R92+#REF!</f>
        <v>#REF!</v>
      </c>
      <c r="S71" s="50" t="e">
        <f>#REF!+#REF!+S72+S78+S80+#REF!+#REF!+#REF!+#REF!+#REF!+S82+S92+#REF!</f>
        <v>#REF!</v>
      </c>
      <c r="T71" s="51" t="e">
        <f t="shared" si="10"/>
        <v>#REF!</v>
      </c>
      <c r="U71" s="50" t="e">
        <f>#REF!+#REF!+U72+U78+U80+#REF!+#REF!+#REF!+#REF!+#REF!+U82+U92+#REF!</f>
        <v>#REF!</v>
      </c>
      <c r="V71" s="50" t="e">
        <f>#REF!+#REF!+V72+V78+V80+#REF!+#REF!+#REF!+#REF!+#REF!+V82+V92+#REF!+#REF!</f>
        <v>#REF!</v>
      </c>
      <c r="W71" s="50" t="e">
        <f>#REF!+#REF!+#REF!+W72+W78+W80+#REF!+#REF!+#REF!+#REF!+#REF!+W82+W92</f>
        <v>#REF!</v>
      </c>
      <c r="X71" s="52" t="e">
        <f>X72+X78+X80+#REF!+#REF!+#REF!+X82+X84+X86+X92+X88+X90</f>
        <v>#REF!</v>
      </c>
      <c r="Y71" s="52" t="e">
        <f>Y72+Y78+Y80+#REF!+#REF!+#REF!+Y82+Y84+Y86+Y92+Y88+Y90</f>
        <v>#REF!</v>
      </c>
      <c r="Z71" s="52">
        <f>Z72+Z78+Z80+Z82+Z84+Z86+Z92+Z88+Z90</f>
        <v>32249.8</v>
      </c>
      <c r="AA71" s="52">
        <f t="shared" ref="AA71:AB71" si="62">AA72+AA78+AA80+AA82+AA84+AA86+AA92+AA88+AA90</f>
        <v>0</v>
      </c>
      <c r="AB71" s="52">
        <f t="shared" si="62"/>
        <v>32249.8</v>
      </c>
      <c r="AC71" s="52">
        <f t="shared" ref="AC71:AD71" si="63">AC72+AC78+AC80+AC82+AC84+AC86+AC92+AC88+AC90</f>
        <v>-630.67000000000007</v>
      </c>
      <c r="AD71" s="52">
        <f t="shared" si="63"/>
        <v>31619.129999999997</v>
      </c>
      <c r="AE71" s="52">
        <f t="shared" ref="AE71:AF71" si="64">AE72+AE78+AE80+AE82+AE84+AE86+AE92+AE88+AE90</f>
        <v>0</v>
      </c>
      <c r="AF71" s="50">
        <f t="shared" si="64"/>
        <v>31619.129999999997</v>
      </c>
    </row>
    <row r="72" spans="1:32" ht="26.25">
      <c r="A72" s="48" t="s">
        <v>0</v>
      </c>
      <c r="B72" s="48" t="s">
        <v>144</v>
      </c>
      <c r="C72" s="48" t="s">
        <v>2</v>
      </c>
      <c r="D72" s="48" t="s">
        <v>56</v>
      </c>
      <c r="E72" s="60" t="s">
        <v>66</v>
      </c>
      <c r="F72" s="31">
        <v>7402.3</v>
      </c>
      <c r="G72" s="31"/>
      <c r="H72" s="50">
        <f t="shared" si="4"/>
        <v>7402.3</v>
      </c>
      <c r="I72" s="50"/>
      <c r="J72" s="50">
        <f t="shared" si="5"/>
        <v>7402.3</v>
      </c>
      <c r="K72" s="50"/>
      <c r="L72" s="50">
        <f t="shared" si="6"/>
        <v>7402.3</v>
      </c>
      <c r="M72" s="50" t="e">
        <f>#REF!+M73+M74+M75+M76+M77</f>
        <v>#REF!</v>
      </c>
      <c r="N72" s="50" t="e">
        <f>#REF!+N73+N74+N75+N76+N77</f>
        <v>#REF!</v>
      </c>
      <c r="O72" s="50" t="e">
        <f>#REF!+O73+O74+O75+O76+O77</f>
        <v>#REF!</v>
      </c>
      <c r="P72" s="51" t="e">
        <f>#REF!+P73+P74+P75+P76+P77</f>
        <v>#REF!</v>
      </c>
      <c r="Q72" s="50" t="e">
        <f>#REF!+Q73+Q74+Q75+Q76+Q77</f>
        <v>#REF!</v>
      </c>
      <c r="R72" s="50" t="e">
        <f>#REF!+R73+R74+R75+R76+R77</f>
        <v>#REF!</v>
      </c>
      <c r="S72" s="50"/>
      <c r="T72" s="50" t="e">
        <f>#REF!+T73+T74+T75+T76+T77</f>
        <v>#REF!</v>
      </c>
      <c r="U72" s="50" t="e">
        <f>#REF!+U73+U74+U75+U76+U77</f>
        <v>#REF!</v>
      </c>
      <c r="V72" s="50" t="e">
        <f>#REF!+V73+V74+V75+V76+V77</f>
        <v>#REF!</v>
      </c>
      <c r="W72" s="50" t="e">
        <f>#REF!+W73+W74+W75+W77</f>
        <v>#REF!</v>
      </c>
      <c r="X72" s="52">
        <f>X73+X74+X75+X77</f>
        <v>5499</v>
      </c>
      <c r="Y72" s="52">
        <f t="shared" ref="Y72:Z72" si="65">Y73+Y74+Y75+Y77</f>
        <v>0</v>
      </c>
      <c r="Z72" s="52">
        <f t="shared" si="65"/>
        <v>5499</v>
      </c>
      <c r="AA72" s="52">
        <f t="shared" ref="AA72:AB72" si="66">AA73+AA74+AA75+AA77</f>
        <v>0</v>
      </c>
      <c r="AB72" s="52">
        <f t="shared" si="66"/>
        <v>5499</v>
      </c>
      <c r="AC72" s="52">
        <f t="shared" ref="AC72:AD72" si="67">AC73+AC74+AC75+AC77</f>
        <v>0</v>
      </c>
      <c r="AD72" s="52">
        <f t="shared" si="67"/>
        <v>5499</v>
      </c>
      <c r="AE72" s="52">
        <f t="shared" ref="AE72:AF72" si="68">AE73+AE74+AE75+AE77</f>
        <v>0</v>
      </c>
      <c r="AF72" s="50">
        <f t="shared" si="68"/>
        <v>5499</v>
      </c>
    </row>
    <row r="73" spans="1:32" ht="26.25">
      <c r="A73" s="53" t="s">
        <v>34</v>
      </c>
      <c r="B73" s="53" t="s">
        <v>145</v>
      </c>
      <c r="C73" s="53" t="s">
        <v>2</v>
      </c>
      <c r="D73" s="53" t="s">
        <v>56</v>
      </c>
      <c r="E73" s="35" t="s">
        <v>67</v>
      </c>
      <c r="F73" s="36">
        <v>1320</v>
      </c>
      <c r="G73" s="36"/>
      <c r="H73" s="55">
        <f t="shared" si="4"/>
        <v>1320</v>
      </c>
      <c r="I73" s="55">
        <v>2747</v>
      </c>
      <c r="J73" s="55">
        <f t="shared" si="5"/>
        <v>4067</v>
      </c>
      <c r="K73" s="55"/>
      <c r="L73" s="55">
        <f t="shared" si="6"/>
        <v>4067</v>
      </c>
      <c r="M73" s="55">
        <v>-2747</v>
      </c>
      <c r="N73" s="55">
        <f>L73+M73</f>
        <v>1320</v>
      </c>
      <c r="O73" s="55"/>
      <c r="P73" s="56">
        <f t="shared" si="8"/>
        <v>1320</v>
      </c>
      <c r="Q73" s="55"/>
      <c r="R73" s="55">
        <f t="shared" si="46"/>
        <v>1320</v>
      </c>
      <c r="S73" s="55"/>
      <c r="T73" s="56">
        <f t="shared" ref="T73:T105" si="69">R73+S73</f>
        <v>1320</v>
      </c>
      <c r="U73" s="55">
        <v>92.7</v>
      </c>
      <c r="V73" s="55">
        <v>1550.3</v>
      </c>
      <c r="W73" s="55"/>
      <c r="X73" s="57">
        <v>1972</v>
      </c>
      <c r="Y73" s="38"/>
      <c r="Z73" s="38">
        <f>X73+Y73</f>
        <v>1972</v>
      </c>
      <c r="AA73" s="38"/>
      <c r="AB73" s="38">
        <f>Z73+AA73</f>
        <v>1972</v>
      </c>
      <c r="AC73" s="38"/>
      <c r="AD73" s="38">
        <f>AB73+AC73</f>
        <v>1972</v>
      </c>
      <c r="AE73" s="38"/>
      <c r="AF73" s="63">
        <f>AD73+AE73</f>
        <v>1972</v>
      </c>
    </row>
    <row r="74" spans="1:32" ht="26.25">
      <c r="A74" s="53" t="s">
        <v>61</v>
      </c>
      <c r="B74" s="53" t="s">
        <v>145</v>
      </c>
      <c r="C74" s="53" t="s">
        <v>2</v>
      </c>
      <c r="D74" s="53" t="s">
        <v>56</v>
      </c>
      <c r="E74" s="35" t="s">
        <v>67</v>
      </c>
      <c r="F74" s="36">
        <v>349</v>
      </c>
      <c r="G74" s="36"/>
      <c r="H74" s="55">
        <f t="shared" si="4"/>
        <v>349</v>
      </c>
      <c r="I74" s="55"/>
      <c r="J74" s="55">
        <f t="shared" si="5"/>
        <v>349</v>
      </c>
      <c r="K74" s="55"/>
      <c r="L74" s="55">
        <f t="shared" si="6"/>
        <v>349</v>
      </c>
      <c r="M74" s="55"/>
      <c r="N74" s="55">
        <f t="shared" ref="N74:N85" si="70">L74+M74</f>
        <v>349</v>
      </c>
      <c r="O74" s="55"/>
      <c r="P74" s="56">
        <f t="shared" ref="P74:P105" si="71">N74+O74</f>
        <v>349</v>
      </c>
      <c r="Q74" s="55"/>
      <c r="R74" s="55">
        <f t="shared" si="46"/>
        <v>349</v>
      </c>
      <c r="S74" s="55"/>
      <c r="T74" s="56">
        <f t="shared" si="69"/>
        <v>349</v>
      </c>
      <c r="U74" s="55">
        <v>13.4</v>
      </c>
      <c r="V74" s="55">
        <v>471</v>
      </c>
      <c r="W74" s="55"/>
      <c r="X74" s="57">
        <v>375</v>
      </c>
      <c r="Y74" s="38"/>
      <c r="Z74" s="38">
        <f t="shared" ref="Z74:Z77" si="72">X74+Y74</f>
        <v>375</v>
      </c>
      <c r="AA74" s="38"/>
      <c r="AB74" s="38">
        <f t="shared" ref="AB74:AB77" si="73">Z74+AA74</f>
        <v>375</v>
      </c>
      <c r="AC74" s="38"/>
      <c r="AD74" s="38">
        <f t="shared" ref="AD74:AF77" si="74">AB74+AC74</f>
        <v>375</v>
      </c>
      <c r="AE74" s="38"/>
      <c r="AF74" s="63">
        <f t="shared" si="74"/>
        <v>375</v>
      </c>
    </row>
    <row r="75" spans="1:32" ht="26.25">
      <c r="A75" s="53" t="s">
        <v>55</v>
      </c>
      <c r="B75" s="53" t="s">
        <v>145</v>
      </c>
      <c r="C75" s="53" t="s">
        <v>2</v>
      </c>
      <c r="D75" s="53" t="s">
        <v>56</v>
      </c>
      <c r="E75" s="35" t="s">
        <v>67</v>
      </c>
      <c r="F75" s="36">
        <v>915.7</v>
      </c>
      <c r="G75" s="36"/>
      <c r="H75" s="55">
        <f t="shared" si="4"/>
        <v>915.7</v>
      </c>
      <c r="I75" s="55"/>
      <c r="J75" s="55">
        <f t="shared" si="5"/>
        <v>915.7</v>
      </c>
      <c r="K75" s="55"/>
      <c r="L75" s="55">
        <f t="shared" si="6"/>
        <v>915.7</v>
      </c>
      <c r="M75" s="55"/>
      <c r="N75" s="55">
        <f t="shared" si="70"/>
        <v>915.7</v>
      </c>
      <c r="O75" s="55"/>
      <c r="P75" s="56">
        <f t="shared" si="71"/>
        <v>915.7</v>
      </c>
      <c r="Q75" s="55"/>
      <c r="R75" s="55">
        <f t="shared" si="46"/>
        <v>915.7</v>
      </c>
      <c r="S75" s="55"/>
      <c r="T75" s="56">
        <f t="shared" si="69"/>
        <v>915.7</v>
      </c>
      <c r="U75" s="55"/>
      <c r="V75" s="55">
        <v>1112.4000000000001</v>
      </c>
      <c r="W75" s="55"/>
      <c r="X75" s="57">
        <v>1111.5999999999999</v>
      </c>
      <c r="Y75" s="38"/>
      <c r="Z75" s="38">
        <f t="shared" si="72"/>
        <v>1111.5999999999999</v>
      </c>
      <c r="AA75" s="38"/>
      <c r="AB75" s="38">
        <f t="shared" si="73"/>
        <v>1111.5999999999999</v>
      </c>
      <c r="AC75" s="38"/>
      <c r="AD75" s="38">
        <f t="shared" si="74"/>
        <v>1111.5999999999999</v>
      </c>
      <c r="AE75" s="38"/>
      <c r="AF75" s="63">
        <f t="shared" si="74"/>
        <v>1111.5999999999999</v>
      </c>
    </row>
    <row r="76" spans="1:32" ht="26.25">
      <c r="A76" s="53" t="s">
        <v>62</v>
      </c>
      <c r="B76" s="53" t="s">
        <v>145</v>
      </c>
      <c r="C76" s="53" t="s">
        <v>2</v>
      </c>
      <c r="D76" s="53" t="s">
        <v>56</v>
      </c>
      <c r="E76" s="35" t="s">
        <v>67</v>
      </c>
      <c r="F76" s="36">
        <v>3183</v>
      </c>
      <c r="G76" s="36"/>
      <c r="H76" s="55">
        <f t="shared" si="4"/>
        <v>3183</v>
      </c>
      <c r="I76" s="55"/>
      <c r="J76" s="55">
        <f t="shared" si="5"/>
        <v>3183</v>
      </c>
      <c r="K76" s="55"/>
      <c r="L76" s="55">
        <f t="shared" ref="L76:L106" si="75">J76+K76</f>
        <v>3183</v>
      </c>
      <c r="M76" s="55"/>
      <c r="N76" s="55">
        <f t="shared" si="70"/>
        <v>3183</v>
      </c>
      <c r="O76" s="55"/>
      <c r="P76" s="56">
        <f t="shared" si="71"/>
        <v>3183</v>
      </c>
      <c r="Q76" s="55"/>
      <c r="R76" s="55">
        <f t="shared" si="46"/>
        <v>3183</v>
      </c>
      <c r="S76" s="55"/>
      <c r="T76" s="56">
        <f t="shared" si="69"/>
        <v>3183</v>
      </c>
      <c r="U76" s="55">
        <v>637.4</v>
      </c>
      <c r="V76" s="55"/>
      <c r="W76" s="55"/>
      <c r="X76" s="57"/>
      <c r="Y76" s="38"/>
      <c r="Z76" s="38">
        <f t="shared" si="72"/>
        <v>0</v>
      </c>
      <c r="AA76" s="38"/>
      <c r="AB76" s="38">
        <f t="shared" si="73"/>
        <v>0</v>
      </c>
      <c r="AC76" s="38"/>
      <c r="AD76" s="38">
        <f t="shared" si="74"/>
        <v>0</v>
      </c>
      <c r="AE76" s="38"/>
      <c r="AF76" s="63">
        <f t="shared" si="74"/>
        <v>0</v>
      </c>
    </row>
    <row r="77" spans="1:32" ht="26.25">
      <c r="A77" s="53" t="s">
        <v>26</v>
      </c>
      <c r="B77" s="53" t="s">
        <v>145</v>
      </c>
      <c r="C77" s="53" t="s">
        <v>2</v>
      </c>
      <c r="D77" s="53" t="s">
        <v>56</v>
      </c>
      <c r="E77" s="35" t="s">
        <v>67</v>
      </c>
      <c r="F77" s="36">
        <v>827.6</v>
      </c>
      <c r="G77" s="36"/>
      <c r="H77" s="55">
        <f t="shared" si="4"/>
        <v>827.6</v>
      </c>
      <c r="I77" s="55"/>
      <c r="J77" s="55">
        <f t="shared" si="5"/>
        <v>827.6</v>
      </c>
      <c r="K77" s="55"/>
      <c r="L77" s="55">
        <f t="shared" si="75"/>
        <v>827.6</v>
      </c>
      <c r="M77" s="55"/>
      <c r="N77" s="55">
        <f t="shared" si="70"/>
        <v>827.6</v>
      </c>
      <c r="O77" s="55"/>
      <c r="P77" s="56">
        <f t="shared" si="71"/>
        <v>827.6</v>
      </c>
      <c r="Q77" s="55"/>
      <c r="R77" s="55">
        <f t="shared" si="46"/>
        <v>827.6</v>
      </c>
      <c r="S77" s="55"/>
      <c r="T77" s="56">
        <f t="shared" si="69"/>
        <v>827.6</v>
      </c>
      <c r="U77" s="55">
        <v>8.6999999999999993</v>
      </c>
      <c r="V77" s="55">
        <v>4781.6000000000004</v>
      </c>
      <c r="W77" s="55">
        <v>-903</v>
      </c>
      <c r="X77" s="57">
        <v>2040.4</v>
      </c>
      <c r="Y77" s="38"/>
      <c r="Z77" s="38">
        <f t="shared" si="72"/>
        <v>2040.4</v>
      </c>
      <c r="AA77" s="38"/>
      <c r="AB77" s="38">
        <f t="shared" si="73"/>
        <v>2040.4</v>
      </c>
      <c r="AC77" s="38"/>
      <c r="AD77" s="38">
        <f t="shared" si="74"/>
        <v>2040.4</v>
      </c>
      <c r="AE77" s="38"/>
      <c r="AF77" s="63">
        <f t="shared" si="74"/>
        <v>2040.4</v>
      </c>
    </row>
    <row r="78" spans="1:32" ht="26.25">
      <c r="A78" s="48" t="s">
        <v>0</v>
      </c>
      <c r="B78" s="48" t="s">
        <v>146</v>
      </c>
      <c r="C78" s="48" t="s">
        <v>2</v>
      </c>
      <c r="D78" s="48" t="s">
        <v>56</v>
      </c>
      <c r="E78" s="60" t="s">
        <v>117</v>
      </c>
      <c r="F78" s="31">
        <v>2017</v>
      </c>
      <c r="G78" s="31"/>
      <c r="H78" s="50">
        <f t="shared" si="4"/>
        <v>2017</v>
      </c>
      <c r="I78" s="50">
        <v>-2017</v>
      </c>
      <c r="J78" s="55">
        <f t="shared" si="5"/>
        <v>0</v>
      </c>
      <c r="K78" s="55"/>
      <c r="L78" s="50">
        <f t="shared" si="75"/>
        <v>0</v>
      </c>
      <c r="M78" s="50">
        <v>2017</v>
      </c>
      <c r="N78" s="50">
        <f t="shared" si="70"/>
        <v>2017</v>
      </c>
      <c r="O78" s="50"/>
      <c r="P78" s="51">
        <f t="shared" si="71"/>
        <v>2017</v>
      </c>
      <c r="Q78" s="50"/>
      <c r="R78" s="50">
        <f t="shared" si="46"/>
        <v>2017</v>
      </c>
      <c r="S78" s="50"/>
      <c r="T78" s="51">
        <f t="shared" si="69"/>
        <v>2017</v>
      </c>
      <c r="U78" s="50">
        <v>362</v>
      </c>
      <c r="V78" s="50">
        <v>1320</v>
      </c>
      <c r="W78" s="50"/>
      <c r="X78" s="52">
        <f>X79</f>
        <v>3077</v>
      </c>
      <c r="Y78" s="52">
        <f t="shared" ref="Y78:AF78" si="76">Y79</f>
        <v>0</v>
      </c>
      <c r="Z78" s="52">
        <f t="shared" si="76"/>
        <v>3077</v>
      </c>
      <c r="AA78" s="52">
        <f t="shared" si="76"/>
        <v>0</v>
      </c>
      <c r="AB78" s="52">
        <f t="shared" si="76"/>
        <v>3077</v>
      </c>
      <c r="AC78" s="52">
        <f t="shared" si="76"/>
        <v>0</v>
      </c>
      <c r="AD78" s="52">
        <f t="shared" si="76"/>
        <v>3077</v>
      </c>
      <c r="AE78" s="52">
        <f t="shared" si="76"/>
        <v>0</v>
      </c>
      <c r="AF78" s="50">
        <f t="shared" si="76"/>
        <v>3077</v>
      </c>
    </row>
    <row r="79" spans="1:32" ht="39">
      <c r="A79" s="53" t="s">
        <v>34</v>
      </c>
      <c r="B79" s="53" t="s">
        <v>147</v>
      </c>
      <c r="C79" s="53" t="s">
        <v>2</v>
      </c>
      <c r="D79" s="53" t="s">
        <v>56</v>
      </c>
      <c r="E79" s="35" t="s">
        <v>118</v>
      </c>
      <c r="F79" s="36">
        <v>2017</v>
      </c>
      <c r="G79" s="36"/>
      <c r="H79" s="55">
        <f t="shared" si="4"/>
        <v>2017</v>
      </c>
      <c r="I79" s="55">
        <v>-2017</v>
      </c>
      <c r="J79" s="55">
        <f t="shared" si="5"/>
        <v>0</v>
      </c>
      <c r="K79" s="55"/>
      <c r="L79" s="55">
        <f t="shared" si="75"/>
        <v>0</v>
      </c>
      <c r="M79" s="55">
        <v>2017</v>
      </c>
      <c r="N79" s="55">
        <f t="shared" si="70"/>
        <v>2017</v>
      </c>
      <c r="O79" s="55"/>
      <c r="P79" s="56">
        <f t="shared" si="71"/>
        <v>2017</v>
      </c>
      <c r="Q79" s="55"/>
      <c r="R79" s="55">
        <f t="shared" si="46"/>
        <v>2017</v>
      </c>
      <c r="S79" s="55"/>
      <c r="T79" s="56">
        <f t="shared" si="69"/>
        <v>2017</v>
      </c>
      <c r="U79" s="55">
        <v>362</v>
      </c>
      <c r="V79" s="55">
        <v>1320</v>
      </c>
      <c r="W79" s="55"/>
      <c r="X79" s="57">
        <v>3077</v>
      </c>
      <c r="Y79" s="38"/>
      <c r="Z79" s="38">
        <f>X79+Y79</f>
        <v>3077</v>
      </c>
      <c r="AA79" s="38"/>
      <c r="AB79" s="38">
        <f>Z79+AA79</f>
        <v>3077</v>
      </c>
      <c r="AC79" s="38"/>
      <c r="AD79" s="38">
        <f>AB79+AC79</f>
        <v>3077</v>
      </c>
      <c r="AE79" s="38"/>
      <c r="AF79" s="63">
        <f>AD79+AE79</f>
        <v>3077</v>
      </c>
    </row>
    <row r="80" spans="1:32" ht="51.75">
      <c r="A80" s="48" t="s">
        <v>0</v>
      </c>
      <c r="B80" s="48" t="s">
        <v>148</v>
      </c>
      <c r="C80" s="48" t="s">
        <v>2</v>
      </c>
      <c r="D80" s="48" t="s">
        <v>56</v>
      </c>
      <c r="E80" s="30" t="s">
        <v>119</v>
      </c>
      <c r="F80" s="31">
        <v>730</v>
      </c>
      <c r="G80" s="31"/>
      <c r="H80" s="50">
        <f t="shared" si="4"/>
        <v>730</v>
      </c>
      <c r="I80" s="50">
        <v>-730</v>
      </c>
      <c r="J80" s="55">
        <f t="shared" si="5"/>
        <v>0</v>
      </c>
      <c r="K80" s="55"/>
      <c r="L80" s="50">
        <f t="shared" si="75"/>
        <v>0</v>
      </c>
      <c r="M80" s="50">
        <v>730</v>
      </c>
      <c r="N80" s="50">
        <f t="shared" si="70"/>
        <v>730</v>
      </c>
      <c r="O80" s="50"/>
      <c r="P80" s="51">
        <f t="shared" si="71"/>
        <v>730</v>
      </c>
      <c r="Q80" s="50"/>
      <c r="R80" s="50">
        <f t="shared" si="46"/>
        <v>730</v>
      </c>
      <c r="S80" s="50"/>
      <c r="T80" s="51">
        <f t="shared" si="69"/>
        <v>730</v>
      </c>
      <c r="U80" s="50">
        <v>103.6</v>
      </c>
      <c r="V80" s="50">
        <v>697.2</v>
      </c>
      <c r="W80" s="50"/>
      <c r="X80" s="52">
        <f>X81</f>
        <v>660.8</v>
      </c>
      <c r="Y80" s="52">
        <f t="shared" ref="Y80:AF80" si="77">Y81</f>
        <v>0</v>
      </c>
      <c r="Z80" s="52">
        <f t="shared" si="77"/>
        <v>660.8</v>
      </c>
      <c r="AA80" s="52">
        <f t="shared" si="77"/>
        <v>0</v>
      </c>
      <c r="AB80" s="52">
        <f t="shared" si="77"/>
        <v>660.8</v>
      </c>
      <c r="AC80" s="52">
        <f t="shared" si="77"/>
        <v>0</v>
      </c>
      <c r="AD80" s="52">
        <f t="shared" si="77"/>
        <v>660.8</v>
      </c>
      <c r="AE80" s="52">
        <f t="shared" si="77"/>
        <v>0</v>
      </c>
      <c r="AF80" s="50">
        <f t="shared" si="77"/>
        <v>660.8</v>
      </c>
    </row>
    <row r="81" spans="1:32" ht="51.75">
      <c r="A81" s="53" t="s">
        <v>34</v>
      </c>
      <c r="B81" s="53" t="s">
        <v>149</v>
      </c>
      <c r="C81" s="53" t="s">
        <v>2</v>
      </c>
      <c r="D81" s="53" t="s">
        <v>56</v>
      </c>
      <c r="E81" s="35" t="s">
        <v>120</v>
      </c>
      <c r="F81" s="36">
        <v>730</v>
      </c>
      <c r="G81" s="36"/>
      <c r="H81" s="55">
        <f t="shared" si="4"/>
        <v>730</v>
      </c>
      <c r="I81" s="55">
        <v>-730</v>
      </c>
      <c r="J81" s="55">
        <f t="shared" si="5"/>
        <v>0</v>
      </c>
      <c r="K81" s="55"/>
      <c r="L81" s="55">
        <f t="shared" si="75"/>
        <v>0</v>
      </c>
      <c r="M81" s="55">
        <v>730</v>
      </c>
      <c r="N81" s="55">
        <f t="shared" si="70"/>
        <v>730</v>
      </c>
      <c r="O81" s="55"/>
      <c r="P81" s="56">
        <f t="shared" si="71"/>
        <v>730</v>
      </c>
      <c r="Q81" s="55"/>
      <c r="R81" s="55">
        <f t="shared" si="46"/>
        <v>730</v>
      </c>
      <c r="S81" s="55"/>
      <c r="T81" s="56">
        <f t="shared" si="69"/>
        <v>730</v>
      </c>
      <c r="U81" s="55">
        <v>103.6</v>
      </c>
      <c r="V81" s="55">
        <v>697.2</v>
      </c>
      <c r="W81" s="55"/>
      <c r="X81" s="57">
        <v>660.8</v>
      </c>
      <c r="Y81" s="38"/>
      <c r="Z81" s="38">
        <f>X81+Y81</f>
        <v>660.8</v>
      </c>
      <c r="AA81" s="38"/>
      <c r="AB81" s="38">
        <f>Z81+AA81</f>
        <v>660.8</v>
      </c>
      <c r="AC81" s="38"/>
      <c r="AD81" s="38">
        <f>AB81+AC81</f>
        <v>660.8</v>
      </c>
      <c r="AE81" s="38"/>
      <c r="AF81" s="63">
        <f>AD81+AE81</f>
        <v>660.8</v>
      </c>
    </row>
    <row r="82" spans="1:32" ht="39">
      <c r="A82" s="48" t="s">
        <v>0</v>
      </c>
      <c r="B82" s="48" t="s">
        <v>150</v>
      </c>
      <c r="C82" s="48" t="s">
        <v>2</v>
      </c>
      <c r="D82" s="48" t="s">
        <v>56</v>
      </c>
      <c r="E82" s="30" t="s">
        <v>115</v>
      </c>
      <c r="F82" s="31">
        <v>7369</v>
      </c>
      <c r="G82" s="31"/>
      <c r="H82" s="50">
        <f t="shared" ref="H82:H106" si="78">F82+G82</f>
        <v>7369</v>
      </c>
      <c r="I82" s="50"/>
      <c r="J82" s="50">
        <f t="shared" ref="J82:J105" si="79">H82+I82</f>
        <v>7369</v>
      </c>
      <c r="K82" s="50"/>
      <c r="L82" s="50">
        <f t="shared" si="75"/>
        <v>7369</v>
      </c>
      <c r="M82" s="50"/>
      <c r="N82" s="50">
        <f t="shared" si="70"/>
        <v>7369</v>
      </c>
      <c r="O82" s="50"/>
      <c r="P82" s="51">
        <f t="shared" si="71"/>
        <v>7369</v>
      </c>
      <c r="Q82" s="50">
        <v>1491.9</v>
      </c>
      <c r="R82" s="50">
        <f t="shared" si="46"/>
        <v>8860.9</v>
      </c>
      <c r="S82" s="50"/>
      <c r="T82" s="51">
        <f t="shared" si="69"/>
        <v>8860.9</v>
      </c>
      <c r="U82" s="50"/>
      <c r="V82" s="50">
        <v>654.6</v>
      </c>
      <c r="W82" s="50"/>
      <c r="X82" s="52">
        <f>X83</f>
        <v>1254.2</v>
      </c>
      <c r="Y82" s="52">
        <f t="shared" ref="Y82:AF82" si="80">Y83</f>
        <v>0</v>
      </c>
      <c r="Z82" s="52">
        <f t="shared" si="80"/>
        <v>1254.2</v>
      </c>
      <c r="AA82" s="52">
        <f t="shared" si="80"/>
        <v>0</v>
      </c>
      <c r="AB82" s="52">
        <f t="shared" si="80"/>
        <v>1254.2</v>
      </c>
      <c r="AC82" s="52">
        <f t="shared" si="80"/>
        <v>-627.1</v>
      </c>
      <c r="AD82" s="52">
        <f t="shared" si="80"/>
        <v>627.1</v>
      </c>
      <c r="AE82" s="52">
        <f t="shared" si="80"/>
        <v>0</v>
      </c>
      <c r="AF82" s="50">
        <f t="shared" si="80"/>
        <v>627.1</v>
      </c>
    </row>
    <row r="83" spans="1:32" ht="39">
      <c r="A83" s="53" t="s">
        <v>26</v>
      </c>
      <c r="B83" s="53" t="s">
        <v>151</v>
      </c>
      <c r="C83" s="53" t="s">
        <v>2</v>
      </c>
      <c r="D83" s="53" t="s">
        <v>56</v>
      </c>
      <c r="E83" s="35" t="s">
        <v>116</v>
      </c>
      <c r="F83" s="36">
        <v>7369</v>
      </c>
      <c r="G83" s="36"/>
      <c r="H83" s="55">
        <f t="shared" si="78"/>
        <v>7369</v>
      </c>
      <c r="I83" s="55"/>
      <c r="J83" s="55">
        <f t="shared" si="79"/>
        <v>7369</v>
      </c>
      <c r="K83" s="55"/>
      <c r="L83" s="55">
        <f t="shared" si="75"/>
        <v>7369</v>
      </c>
      <c r="M83" s="55"/>
      <c r="N83" s="55">
        <f t="shared" si="70"/>
        <v>7369</v>
      </c>
      <c r="O83" s="55"/>
      <c r="P83" s="56">
        <f t="shared" si="71"/>
        <v>7369</v>
      </c>
      <c r="Q83" s="55">
        <v>1491.9</v>
      </c>
      <c r="R83" s="55">
        <f t="shared" si="46"/>
        <v>8860.9</v>
      </c>
      <c r="S83" s="55"/>
      <c r="T83" s="56">
        <f t="shared" si="69"/>
        <v>8860.9</v>
      </c>
      <c r="U83" s="55"/>
      <c r="V83" s="55">
        <v>654.6</v>
      </c>
      <c r="W83" s="55"/>
      <c r="X83" s="57">
        <v>1254.2</v>
      </c>
      <c r="Y83" s="38"/>
      <c r="Z83" s="38">
        <f>X83+Y83</f>
        <v>1254.2</v>
      </c>
      <c r="AA83" s="38"/>
      <c r="AB83" s="38">
        <f>Z83+AA83</f>
        <v>1254.2</v>
      </c>
      <c r="AC83" s="38">
        <v>-627.1</v>
      </c>
      <c r="AD83" s="38">
        <f>AB83+AC83</f>
        <v>627.1</v>
      </c>
      <c r="AE83" s="38"/>
      <c r="AF83" s="63">
        <f>AD83+AE83</f>
        <v>627.1</v>
      </c>
    </row>
    <row r="84" spans="1:32" ht="26.25">
      <c r="A84" s="29" t="s">
        <v>0</v>
      </c>
      <c r="B84" s="29" t="s">
        <v>142</v>
      </c>
      <c r="C84" s="29" t="s">
        <v>2</v>
      </c>
      <c r="D84" s="29" t="s">
        <v>56</v>
      </c>
      <c r="E84" s="30" t="s">
        <v>64</v>
      </c>
      <c r="F84" s="31">
        <v>359.5</v>
      </c>
      <c r="G84" s="31"/>
      <c r="H84" s="31">
        <f t="shared" si="78"/>
        <v>359.5</v>
      </c>
      <c r="I84" s="31"/>
      <c r="J84" s="31">
        <f t="shared" si="79"/>
        <v>359.5</v>
      </c>
      <c r="K84" s="31"/>
      <c r="L84" s="31">
        <f t="shared" si="75"/>
        <v>359.5</v>
      </c>
      <c r="M84" s="31"/>
      <c r="N84" s="36">
        <f t="shared" si="70"/>
        <v>359.5</v>
      </c>
      <c r="O84" s="36"/>
      <c r="P84" s="39">
        <f t="shared" si="71"/>
        <v>359.5</v>
      </c>
      <c r="Q84" s="36">
        <v>-35.9</v>
      </c>
      <c r="R84" s="36">
        <f t="shared" ref="R84:R85" si="81">P84+Q84</f>
        <v>323.60000000000002</v>
      </c>
      <c r="S84" s="36"/>
      <c r="T84" s="32">
        <f t="shared" si="69"/>
        <v>323.60000000000002</v>
      </c>
      <c r="U84" s="31"/>
      <c r="V84" s="31">
        <v>366</v>
      </c>
      <c r="W84" s="31">
        <v>3.3</v>
      </c>
      <c r="X84" s="33">
        <f>X85</f>
        <v>406.9</v>
      </c>
      <c r="Y84" s="33">
        <f t="shared" ref="Y84:AF84" si="82">Y85</f>
        <v>0</v>
      </c>
      <c r="Z84" s="33">
        <f t="shared" si="82"/>
        <v>406.9</v>
      </c>
      <c r="AA84" s="33">
        <f t="shared" si="82"/>
        <v>0</v>
      </c>
      <c r="AB84" s="33">
        <f t="shared" si="82"/>
        <v>406.9</v>
      </c>
      <c r="AC84" s="33">
        <f t="shared" si="82"/>
        <v>0</v>
      </c>
      <c r="AD84" s="33">
        <f t="shared" si="82"/>
        <v>406.9</v>
      </c>
      <c r="AE84" s="33">
        <f t="shared" si="82"/>
        <v>0</v>
      </c>
      <c r="AF84" s="31">
        <f t="shared" si="82"/>
        <v>406.9</v>
      </c>
    </row>
    <row r="85" spans="1:32" ht="26.25">
      <c r="A85" s="34" t="s">
        <v>55</v>
      </c>
      <c r="B85" s="34" t="s">
        <v>143</v>
      </c>
      <c r="C85" s="34" t="s">
        <v>2</v>
      </c>
      <c r="D85" s="34" t="s">
        <v>56</v>
      </c>
      <c r="E85" s="35" t="s">
        <v>65</v>
      </c>
      <c r="F85" s="36">
        <v>359.5</v>
      </c>
      <c r="G85" s="36"/>
      <c r="H85" s="36">
        <f t="shared" si="78"/>
        <v>359.5</v>
      </c>
      <c r="I85" s="36"/>
      <c r="J85" s="36">
        <f t="shared" si="79"/>
        <v>359.5</v>
      </c>
      <c r="K85" s="36"/>
      <c r="L85" s="36">
        <f t="shared" si="75"/>
        <v>359.5</v>
      </c>
      <c r="M85" s="36"/>
      <c r="N85" s="36">
        <f t="shared" si="70"/>
        <v>359.5</v>
      </c>
      <c r="O85" s="36"/>
      <c r="P85" s="39">
        <f t="shared" si="71"/>
        <v>359.5</v>
      </c>
      <c r="Q85" s="36">
        <v>-35.9</v>
      </c>
      <c r="R85" s="36">
        <f t="shared" si="81"/>
        <v>323.60000000000002</v>
      </c>
      <c r="S85" s="36"/>
      <c r="T85" s="39">
        <f t="shared" si="69"/>
        <v>323.60000000000002</v>
      </c>
      <c r="U85" s="36"/>
      <c r="V85" s="36">
        <v>366</v>
      </c>
      <c r="W85" s="36">
        <v>3.3</v>
      </c>
      <c r="X85" s="37">
        <v>406.9</v>
      </c>
      <c r="Y85" s="38"/>
      <c r="Z85" s="38">
        <f>X85+Y85</f>
        <v>406.9</v>
      </c>
      <c r="AA85" s="38"/>
      <c r="AB85" s="38">
        <f>Z85+AA85</f>
        <v>406.9</v>
      </c>
      <c r="AC85" s="38"/>
      <c r="AD85" s="38">
        <f>AB85+AC85</f>
        <v>406.9</v>
      </c>
      <c r="AE85" s="38"/>
      <c r="AF85" s="63">
        <f>AD85+AE85</f>
        <v>406.9</v>
      </c>
    </row>
    <row r="86" spans="1:32" ht="39">
      <c r="A86" s="29" t="s">
        <v>0</v>
      </c>
      <c r="B86" s="29" t="s">
        <v>138</v>
      </c>
      <c r="C86" s="29" t="s">
        <v>2</v>
      </c>
      <c r="D86" s="29" t="s">
        <v>56</v>
      </c>
      <c r="E86" s="30" t="s">
        <v>139</v>
      </c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2"/>
      <c r="Q86" s="31"/>
      <c r="R86" s="31"/>
      <c r="S86" s="31">
        <v>0.4</v>
      </c>
      <c r="T86" s="39">
        <f t="shared" si="69"/>
        <v>0.4</v>
      </c>
      <c r="U86" s="36"/>
      <c r="V86" s="36">
        <v>18.600000000000001</v>
      </c>
      <c r="W86" s="36">
        <v>-5.4</v>
      </c>
      <c r="X86" s="33">
        <f>X87</f>
        <v>6</v>
      </c>
      <c r="Y86" s="33">
        <f t="shared" ref="Y86:AF86" si="83">Y87</f>
        <v>0</v>
      </c>
      <c r="Z86" s="33">
        <f t="shared" si="83"/>
        <v>6</v>
      </c>
      <c r="AA86" s="33">
        <f t="shared" si="83"/>
        <v>0</v>
      </c>
      <c r="AB86" s="33">
        <f t="shared" si="83"/>
        <v>6</v>
      </c>
      <c r="AC86" s="33">
        <f t="shared" si="83"/>
        <v>0</v>
      </c>
      <c r="AD86" s="33">
        <f t="shared" si="83"/>
        <v>6</v>
      </c>
      <c r="AE86" s="33">
        <f t="shared" si="83"/>
        <v>0</v>
      </c>
      <c r="AF86" s="31">
        <f t="shared" si="83"/>
        <v>6</v>
      </c>
    </row>
    <row r="87" spans="1:32" ht="39">
      <c r="A87" s="34" t="s">
        <v>26</v>
      </c>
      <c r="B87" s="34" t="s">
        <v>141</v>
      </c>
      <c r="C87" s="34" t="s">
        <v>2</v>
      </c>
      <c r="D87" s="34" t="s">
        <v>56</v>
      </c>
      <c r="E87" s="35" t="s">
        <v>140</v>
      </c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9"/>
      <c r="Q87" s="36"/>
      <c r="R87" s="36"/>
      <c r="S87" s="36">
        <v>0.4</v>
      </c>
      <c r="T87" s="39">
        <f t="shared" si="69"/>
        <v>0.4</v>
      </c>
      <c r="U87" s="36"/>
      <c r="V87" s="36">
        <v>18.600000000000001</v>
      </c>
      <c r="W87" s="36">
        <v>-5.4</v>
      </c>
      <c r="X87" s="37">
        <v>6</v>
      </c>
      <c r="Y87" s="38"/>
      <c r="Z87" s="38">
        <f>X87+Y87</f>
        <v>6</v>
      </c>
      <c r="AA87" s="38"/>
      <c r="AB87" s="38">
        <f>Z87+AA87</f>
        <v>6</v>
      </c>
      <c r="AC87" s="38"/>
      <c r="AD87" s="38">
        <f>AB87+AC87</f>
        <v>6</v>
      </c>
      <c r="AE87" s="38"/>
      <c r="AF87" s="63">
        <f>AD87+AE87</f>
        <v>6</v>
      </c>
    </row>
    <row r="88" spans="1:32" ht="39">
      <c r="A88" s="29" t="s">
        <v>0</v>
      </c>
      <c r="B88" s="29" t="s">
        <v>154</v>
      </c>
      <c r="C88" s="29" t="s">
        <v>2</v>
      </c>
      <c r="D88" s="29" t="s">
        <v>56</v>
      </c>
      <c r="E88" s="30" t="s">
        <v>155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2"/>
      <c r="Q88" s="31"/>
      <c r="R88" s="31"/>
      <c r="S88" s="31"/>
      <c r="T88" s="32"/>
      <c r="U88" s="31"/>
      <c r="V88" s="31"/>
      <c r="W88" s="31"/>
      <c r="X88" s="33">
        <f>X89</f>
        <v>3.57</v>
      </c>
      <c r="Y88" s="33">
        <f t="shared" ref="Y88:AF88" si="84">Y89</f>
        <v>0</v>
      </c>
      <c r="Z88" s="33">
        <f t="shared" si="84"/>
        <v>3.57</v>
      </c>
      <c r="AA88" s="33">
        <f t="shared" si="84"/>
        <v>0</v>
      </c>
      <c r="AB88" s="33">
        <f t="shared" si="84"/>
        <v>3.57</v>
      </c>
      <c r="AC88" s="33">
        <f t="shared" si="84"/>
        <v>-3.57</v>
      </c>
      <c r="AD88" s="33">
        <f t="shared" si="84"/>
        <v>0</v>
      </c>
      <c r="AE88" s="33">
        <f t="shared" si="84"/>
        <v>0</v>
      </c>
      <c r="AF88" s="31">
        <f t="shared" si="84"/>
        <v>0</v>
      </c>
    </row>
    <row r="89" spans="1:32" ht="39">
      <c r="A89" s="34" t="s">
        <v>26</v>
      </c>
      <c r="B89" s="34" t="s">
        <v>156</v>
      </c>
      <c r="C89" s="34" t="s">
        <v>2</v>
      </c>
      <c r="D89" s="34" t="s">
        <v>56</v>
      </c>
      <c r="E89" s="35" t="s">
        <v>157</v>
      </c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9"/>
      <c r="Q89" s="36"/>
      <c r="R89" s="36"/>
      <c r="S89" s="36"/>
      <c r="T89" s="39"/>
      <c r="U89" s="36"/>
      <c r="V89" s="36"/>
      <c r="W89" s="36"/>
      <c r="X89" s="37">
        <v>3.57</v>
      </c>
      <c r="Y89" s="38"/>
      <c r="Z89" s="38">
        <f>X89+Y89</f>
        <v>3.57</v>
      </c>
      <c r="AA89" s="38"/>
      <c r="AB89" s="38">
        <f>Z89+AA89</f>
        <v>3.57</v>
      </c>
      <c r="AC89" s="38">
        <v>-3.57</v>
      </c>
      <c r="AD89" s="38">
        <f>AB89+AC89</f>
        <v>0</v>
      </c>
      <c r="AE89" s="38"/>
      <c r="AF89" s="63">
        <f>AD89+AE89</f>
        <v>0</v>
      </c>
    </row>
    <row r="90" spans="1:32" ht="39">
      <c r="A90" s="29" t="s">
        <v>0</v>
      </c>
      <c r="B90" s="29" t="s">
        <v>158</v>
      </c>
      <c r="C90" s="29" t="s">
        <v>2</v>
      </c>
      <c r="D90" s="29" t="s">
        <v>56</v>
      </c>
      <c r="E90" s="30" t="s">
        <v>161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2"/>
      <c r="Q90" s="31"/>
      <c r="R90" s="31"/>
      <c r="S90" s="31"/>
      <c r="T90" s="32"/>
      <c r="U90" s="31"/>
      <c r="V90" s="31"/>
      <c r="W90" s="31"/>
      <c r="X90" s="33">
        <f>X91</f>
        <v>2923.73</v>
      </c>
      <c r="Y90" s="33">
        <f t="shared" ref="Y90:AF90" si="85">Y91</f>
        <v>0</v>
      </c>
      <c r="Z90" s="33">
        <f t="shared" si="85"/>
        <v>2923.73</v>
      </c>
      <c r="AA90" s="33">
        <f t="shared" si="85"/>
        <v>0</v>
      </c>
      <c r="AB90" s="33">
        <f t="shared" si="85"/>
        <v>2923.73</v>
      </c>
      <c r="AC90" s="33">
        <f t="shared" si="85"/>
        <v>0</v>
      </c>
      <c r="AD90" s="33">
        <f t="shared" si="85"/>
        <v>2923.73</v>
      </c>
      <c r="AE90" s="33">
        <f t="shared" si="85"/>
        <v>0</v>
      </c>
      <c r="AF90" s="31">
        <f t="shared" si="85"/>
        <v>2923.73</v>
      </c>
    </row>
    <row r="91" spans="1:32" ht="26.25">
      <c r="A91" s="34" t="s">
        <v>26</v>
      </c>
      <c r="B91" s="34" t="s">
        <v>159</v>
      </c>
      <c r="C91" s="34" t="s">
        <v>2</v>
      </c>
      <c r="D91" s="34" t="s">
        <v>56</v>
      </c>
      <c r="E91" s="35" t="s">
        <v>160</v>
      </c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9"/>
      <c r="Q91" s="36"/>
      <c r="R91" s="36"/>
      <c r="S91" s="36"/>
      <c r="T91" s="39"/>
      <c r="U91" s="36"/>
      <c r="V91" s="36"/>
      <c r="W91" s="36"/>
      <c r="X91" s="37">
        <v>2923.73</v>
      </c>
      <c r="Y91" s="38"/>
      <c r="Z91" s="38">
        <f>X91+Y91</f>
        <v>2923.73</v>
      </c>
      <c r="AA91" s="38"/>
      <c r="AB91" s="38">
        <f>Z91+AA91</f>
        <v>2923.73</v>
      </c>
      <c r="AC91" s="38"/>
      <c r="AD91" s="38">
        <f>AB91+AC91</f>
        <v>2923.73</v>
      </c>
      <c r="AE91" s="38"/>
      <c r="AF91" s="63">
        <f>AD91+AE91</f>
        <v>2923.73</v>
      </c>
    </row>
    <row r="92" spans="1:32">
      <c r="A92" s="48" t="s">
        <v>0</v>
      </c>
      <c r="B92" s="48" t="s">
        <v>152</v>
      </c>
      <c r="C92" s="48" t="s">
        <v>2</v>
      </c>
      <c r="D92" s="48" t="s">
        <v>56</v>
      </c>
      <c r="E92" s="30" t="s">
        <v>68</v>
      </c>
      <c r="F92" s="31">
        <v>29026.1</v>
      </c>
      <c r="G92" s="31"/>
      <c r="H92" s="50">
        <f t="shared" si="78"/>
        <v>29026.1</v>
      </c>
      <c r="I92" s="50"/>
      <c r="J92" s="50">
        <f t="shared" si="79"/>
        <v>29026.1</v>
      </c>
      <c r="K92" s="50"/>
      <c r="L92" s="50">
        <f t="shared" si="75"/>
        <v>29026.1</v>
      </c>
      <c r="M92" s="50" t="e">
        <f>#REF!+M93</f>
        <v>#REF!</v>
      </c>
      <c r="N92" s="50" t="e">
        <f>#REF!+N93</f>
        <v>#REF!</v>
      </c>
      <c r="O92" s="50"/>
      <c r="P92" s="51" t="e">
        <f t="shared" si="71"/>
        <v>#REF!</v>
      </c>
      <c r="Q92" s="50" t="e">
        <f>#REF!+Q93</f>
        <v>#REF!</v>
      </c>
      <c r="R92" s="50" t="e">
        <f>#REF!+R93</f>
        <v>#REF!</v>
      </c>
      <c r="S92" s="50"/>
      <c r="T92" s="51" t="e">
        <f t="shared" si="69"/>
        <v>#REF!</v>
      </c>
      <c r="U92" s="50" t="e">
        <f>#REF!+U93</f>
        <v>#REF!</v>
      </c>
      <c r="V92" s="50" t="e">
        <f>#REF!+V93</f>
        <v>#REF!</v>
      </c>
      <c r="W92" s="50"/>
      <c r="X92" s="52">
        <f>X93</f>
        <v>18418.599999999999</v>
      </c>
      <c r="Y92" s="52">
        <f t="shared" ref="Y92:AF92" si="86">Y93</f>
        <v>0</v>
      </c>
      <c r="Z92" s="52">
        <f t="shared" si="86"/>
        <v>18418.599999999999</v>
      </c>
      <c r="AA92" s="52">
        <f t="shared" si="86"/>
        <v>0</v>
      </c>
      <c r="AB92" s="52">
        <f t="shared" si="86"/>
        <v>18418.599999999999</v>
      </c>
      <c r="AC92" s="52">
        <f t="shared" si="86"/>
        <v>0</v>
      </c>
      <c r="AD92" s="52">
        <f t="shared" si="86"/>
        <v>18418.599999999999</v>
      </c>
      <c r="AE92" s="52">
        <f t="shared" si="86"/>
        <v>0</v>
      </c>
      <c r="AF92" s="50">
        <f t="shared" si="86"/>
        <v>18418.599999999999</v>
      </c>
    </row>
    <row r="93" spans="1:32">
      <c r="A93" s="53" t="s">
        <v>34</v>
      </c>
      <c r="B93" s="53" t="s">
        <v>153</v>
      </c>
      <c r="C93" s="53" t="s">
        <v>2</v>
      </c>
      <c r="D93" s="53" t="s">
        <v>56</v>
      </c>
      <c r="E93" s="35" t="s">
        <v>69</v>
      </c>
      <c r="F93" s="36">
        <v>18588.400000000001</v>
      </c>
      <c r="G93" s="36"/>
      <c r="H93" s="55">
        <f t="shared" si="78"/>
        <v>18588.400000000001</v>
      </c>
      <c r="I93" s="55"/>
      <c r="J93" s="55">
        <f t="shared" si="79"/>
        <v>18588.400000000001</v>
      </c>
      <c r="K93" s="55"/>
      <c r="L93" s="55">
        <f t="shared" si="75"/>
        <v>18588.400000000001</v>
      </c>
      <c r="M93" s="55"/>
      <c r="N93" s="55">
        <f>L93+M93</f>
        <v>18588.400000000001</v>
      </c>
      <c r="O93" s="55"/>
      <c r="P93" s="56">
        <f t="shared" si="71"/>
        <v>18588.400000000001</v>
      </c>
      <c r="Q93" s="55">
        <v>-171.4</v>
      </c>
      <c r="R93" s="55">
        <f t="shared" si="46"/>
        <v>18417</v>
      </c>
      <c r="S93" s="55"/>
      <c r="T93" s="56">
        <f t="shared" si="69"/>
        <v>18417</v>
      </c>
      <c r="U93" s="55">
        <v>841.3</v>
      </c>
      <c r="V93" s="55">
        <v>19997.2</v>
      </c>
      <c r="W93" s="55"/>
      <c r="X93" s="57">
        <v>18418.599999999999</v>
      </c>
      <c r="Y93" s="38"/>
      <c r="Z93" s="38">
        <f>X93+Y93</f>
        <v>18418.599999999999</v>
      </c>
      <c r="AA93" s="38"/>
      <c r="AB93" s="38">
        <f>Z93+AA93</f>
        <v>18418.599999999999</v>
      </c>
      <c r="AC93" s="38"/>
      <c r="AD93" s="38">
        <f>AB93+AC93</f>
        <v>18418.599999999999</v>
      </c>
      <c r="AE93" s="38"/>
      <c r="AF93" s="63">
        <f>AD93+AE93</f>
        <v>18418.599999999999</v>
      </c>
    </row>
    <row r="94" spans="1:32">
      <c r="A94" s="48" t="s">
        <v>0</v>
      </c>
      <c r="B94" s="48" t="s">
        <v>168</v>
      </c>
      <c r="C94" s="48" t="s">
        <v>2</v>
      </c>
      <c r="D94" s="48" t="s">
        <v>56</v>
      </c>
      <c r="E94" s="30" t="s">
        <v>70</v>
      </c>
      <c r="F94" s="31">
        <v>3.9</v>
      </c>
      <c r="G94" s="31"/>
      <c r="H94" s="50">
        <f t="shared" si="78"/>
        <v>3.9</v>
      </c>
      <c r="I94" s="50"/>
      <c r="J94" s="50">
        <f t="shared" si="79"/>
        <v>3.9</v>
      </c>
      <c r="K94" s="50" t="e">
        <f>K95+#REF!</f>
        <v>#REF!</v>
      </c>
      <c r="L94" s="50" t="e">
        <f t="shared" si="75"/>
        <v>#REF!</v>
      </c>
      <c r="M94" s="50" t="e">
        <f>M95+#REF!</f>
        <v>#REF!</v>
      </c>
      <c r="N94" s="50" t="e">
        <f>N95+#REF!</f>
        <v>#REF!</v>
      </c>
      <c r="O94" s="50"/>
      <c r="P94" s="51" t="e">
        <f t="shared" si="71"/>
        <v>#REF!</v>
      </c>
      <c r="Q94" s="50"/>
      <c r="R94" s="50" t="e">
        <f t="shared" si="46"/>
        <v>#REF!</v>
      </c>
      <c r="S94" s="50"/>
      <c r="T94" s="51" t="e">
        <f t="shared" si="69"/>
        <v>#REF!</v>
      </c>
      <c r="U94" s="50" t="e">
        <f>U95+#REF!+#REF!</f>
        <v>#REF!</v>
      </c>
      <c r="V94" s="50" t="e">
        <f>V95+#REF!+#REF!</f>
        <v>#REF!</v>
      </c>
      <c r="W94" s="50"/>
      <c r="X94" s="52">
        <f t="shared" ref="X94:AF95" si="87">X95</f>
        <v>5.65</v>
      </c>
      <c r="Y94" s="52">
        <f t="shared" si="87"/>
        <v>0</v>
      </c>
      <c r="Z94" s="52">
        <f t="shared" si="87"/>
        <v>5.65</v>
      </c>
      <c r="AA94" s="52">
        <f t="shared" si="87"/>
        <v>0</v>
      </c>
      <c r="AB94" s="52">
        <f>AB95+AB97</f>
        <v>5.65</v>
      </c>
      <c r="AC94" s="52">
        <f>AC95+AC97</f>
        <v>211.05</v>
      </c>
      <c r="AD94" s="52">
        <f>AD95+AD97</f>
        <v>216.70000000000002</v>
      </c>
      <c r="AE94" s="52">
        <f>AE95+AE97</f>
        <v>0</v>
      </c>
      <c r="AF94" s="50">
        <f>AF95+AF97</f>
        <v>216.70000000000002</v>
      </c>
    </row>
    <row r="95" spans="1:32" ht="39">
      <c r="A95" s="48" t="s">
        <v>0</v>
      </c>
      <c r="B95" s="48" t="s">
        <v>169</v>
      </c>
      <c r="C95" s="48" t="s">
        <v>2</v>
      </c>
      <c r="D95" s="48" t="s">
        <v>56</v>
      </c>
      <c r="E95" s="30" t="s">
        <v>105</v>
      </c>
      <c r="F95" s="31"/>
      <c r="G95" s="31"/>
      <c r="H95" s="50"/>
      <c r="I95" s="50"/>
      <c r="J95" s="50"/>
      <c r="K95" s="50">
        <f>K96</f>
        <v>4.5</v>
      </c>
      <c r="L95" s="50">
        <f t="shared" si="75"/>
        <v>4.5</v>
      </c>
      <c r="M95" s="50">
        <f t="shared" ref="M95:N95" si="88">M96</f>
        <v>0</v>
      </c>
      <c r="N95" s="50">
        <f t="shared" si="88"/>
        <v>4.5</v>
      </c>
      <c r="O95" s="50"/>
      <c r="P95" s="51">
        <f t="shared" si="71"/>
        <v>4.5</v>
      </c>
      <c r="Q95" s="50"/>
      <c r="R95" s="50">
        <f t="shared" si="46"/>
        <v>4.5</v>
      </c>
      <c r="S95" s="50"/>
      <c r="T95" s="51">
        <f t="shared" si="69"/>
        <v>4.5</v>
      </c>
      <c r="U95" s="50">
        <v>6.8</v>
      </c>
      <c r="V95" s="50">
        <v>5.9</v>
      </c>
      <c r="W95" s="50"/>
      <c r="X95" s="52">
        <f t="shared" si="87"/>
        <v>5.65</v>
      </c>
      <c r="Y95" s="52">
        <f t="shared" si="87"/>
        <v>0</v>
      </c>
      <c r="Z95" s="52">
        <f t="shared" si="87"/>
        <v>5.65</v>
      </c>
      <c r="AA95" s="52">
        <f t="shared" si="87"/>
        <v>0</v>
      </c>
      <c r="AB95" s="52">
        <f t="shared" si="87"/>
        <v>5.65</v>
      </c>
      <c r="AC95" s="52">
        <f t="shared" si="87"/>
        <v>0</v>
      </c>
      <c r="AD95" s="52">
        <f t="shared" si="87"/>
        <v>5.65</v>
      </c>
      <c r="AE95" s="52">
        <f t="shared" si="87"/>
        <v>0</v>
      </c>
      <c r="AF95" s="50">
        <f t="shared" si="87"/>
        <v>5.65</v>
      </c>
    </row>
    <row r="96" spans="1:32" ht="39">
      <c r="A96" s="53" t="s">
        <v>26</v>
      </c>
      <c r="B96" s="53" t="s">
        <v>170</v>
      </c>
      <c r="C96" s="53" t="s">
        <v>2</v>
      </c>
      <c r="D96" s="53" t="s">
        <v>56</v>
      </c>
      <c r="E96" s="35" t="s">
        <v>121</v>
      </c>
      <c r="F96" s="36"/>
      <c r="G96" s="36"/>
      <c r="H96" s="55"/>
      <c r="I96" s="55"/>
      <c r="J96" s="55"/>
      <c r="K96" s="55">
        <v>4.5</v>
      </c>
      <c r="L96" s="55">
        <f t="shared" si="75"/>
        <v>4.5</v>
      </c>
      <c r="M96" s="55"/>
      <c r="N96" s="55">
        <f>L96+M96</f>
        <v>4.5</v>
      </c>
      <c r="O96" s="55"/>
      <c r="P96" s="56">
        <f t="shared" si="71"/>
        <v>4.5</v>
      </c>
      <c r="Q96" s="55"/>
      <c r="R96" s="55">
        <f t="shared" si="46"/>
        <v>4.5</v>
      </c>
      <c r="S96" s="55"/>
      <c r="T96" s="56">
        <f t="shared" si="69"/>
        <v>4.5</v>
      </c>
      <c r="U96" s="55">
        <v>6.8</v>
      </c>
      <c r="V96" s="55">
        <v>5.9</v>
      </c>
      <c r="W96" s="55"/>
      <c r="X96" s="57">
        <v>5.65</v>
      </c>
      <c r="Y96" s="38"/>
      <c r="Z96" s="38">
        <f>X96+Y96</f>
        <v>5.65</v>
      </c>
      <c r="AA96" s="38"/>
      <c r="AB96" s="38">
        <f>Z96+AA96</f>
        <v>5.65</v>
      </c>
      <c r="AC96" s="38"/>
      <c r="AD96" s="38">
        <f>AB96+AC96</f>
        <v>5.65</v>
      </c>
      <c r="AE96" s="38"/>
      <c r="AF96" s="63">
        <f>AD96+AE96</f>
        <v>5.65</v>
      </c>
    </row>
    <row r="97" spans="1:32" ht="15.75">
      <c r="A97" s="48" t="s">
        <v>0</v>
      </c>
      <c r="B97" s="48" t="s">
        <v>182</v>
      </c>
      <c r="C97" s="48" t="s">
        <v>2</v>
      </c>
      <c r="D97" s="48" t="s">
        <v>56</v>
      </c>
      <c r="E97" s="61" t="s">
        <v>179</v>
      </c>
      <c r="F97" s="36"/>
      <c r="G97" s="36"/>
      <c r="H97" s="55"/>
      <c r="I97" s="55"/>
      <c r="J97" s="55"/>
      <c r="K97" s="55"/>
      <c r="L97" s="55"/>
      <c r="M97" s="55"/>
      <c r="N97" s="55"/>
      <c r="O97" s="55"/>
      <c r="P97" s="56"/>
      <c r="Q97" s="55"/>
      <c r="R97" s="55"/>
      <c r="S97" s="55"/>
      <c r="T97" s="56"/>
      <c r="U97" s="55"/>
      <c r="V97" s="55"/>
      <c r="W97" s="55"/>
      <c r="X97" s="57"/>
      <c r="Y97" s="38"/>
      <c r="Z97" s="38"/>
      <c r="AA97" s="38"/>
      <c r="AB97" s="59">
        <f>AB98</f>
        <v>0</v>
      </c>
      <c r="AC97" s="59">
        <f t="shared" ref="AC97:AF97" si="89">AC98</f>
        <v>211.05</v>
      </c>
      <c r="AD97" s="59">
        <f t="shared" si="89"/>
        <v>211.05</v>
      </c>
      <c r="AE97" s="59">
        <f t="shared" si="89"/>
        <v>0</v>
      </c>
      <c r="AF97" s="64">
        <f t="shared" si="89"/>
        <v>211.05</v>
      </c>
    </row>
    <row r="98" spans="1:32" ht="31.5">
      <c r="A98" s="53" t="s">
        <v>55</v>
      </c>
      <c r="B98" s="53" t="s">
        <v>181</v>
      </c>
      <c r="C98" s="53" t="s">
        <v>2</v>
      </c>
      <c r="D98" s="53" t="s">
        <v>56</v>
      </c>
      <c r="E98" s="62" t="s">
        <v>180</v>
      </c>
      <c r="F98" s="36"/>
      <c r="G98" s="36"/>
      <c r="H98" s="55"/>
      <c r="I98" s="55"/>
      <c r="J98" s="55"/>
      <c r="K98" s="55"/>
      <c r="L98" s="55"/>
      <c r="M98" s="55"/>
      <c r="N98" s="55"/>
      <c r="O98" s="55"/>
      <c r="P98" s="56"/>
      <c r="Q98" s="55"/>
      <c r="R98" s="55"/>
      <c r="S98" s="55"/>
      <c r="T98" s="56"/>
      <c r="U98" s="55"/>
      <c r="V98" s="55"/>
      <c r="W98" s="55"/>
      <c r="X98" s="57"/>
      <c r="Y98" s="38"/>
      <c r="Z98" s="38"/>
      <c r="AA98" s="38"/>
      <c r="AB98" s="38"/>
      <c r="AC98" s="38">
        <v>211.05</v>
      </c>
      <c r="AD98" s="38">
        <f>AB98+AC98</f>
        <v>211.05</v>
      </c>
      <c r="AE98" s="38"/>
      <c r="AF98" s="63">
        <f>AD98+AE98</f>
        <v>211.05</v>
      </c>
    </row>
    <row r="99" spans="1:32" ht="15.75">
      <c r="A99" s="48" t="s">
        <v>0</v>
      </c>
      <c r="B99" s="48" t="s">
        <v>183</v>
      </c>
      <c r="C99" s="48" t="s">
        <v>2</v>
      </c>
      <c r="D99" s="48" t="s">
        <v>184</v>
      </c>
      <c r="E99" s="61" t="s">
        <v>185</v>
      </c>
      <c r="F99" s="31"/>
      <c r="G99" s="31"/>
      <c r="H99" s="50"/>
      <c r="I99" s="50"/>
      <c r="J99" s="50"/>
      <c r="K99" s="50"/>
      <c r="L99" s="50"/>
      <c r="M99" s="50"/>
      <c r="N99" s="50"/>
      <c r="O99" s="50"/>
      <c r="P99" s="51"/>
      <c r="Q99" s="50"/>
      <c r="R99" s="50"/>
      <c r="S99" s="50"/>
      <c r="T99" s="51"/>
      <c r="U99" s="50"/>
      <c r="V99" s="50"/>
      <c r="W99" s="50"/>
      <c r="X99" s="52"/>
      <c r="Y99" s="59"/>
      <c r="Z99" s="59"/>
      <c r="AA99" s="59"/>
      <c r="AB99" s="59">
        <f>AB100</f>
        <v>0</v>
      </c>
      <c r="AC99" s="59">
        <f t="shared" ref="AC99:AF99" si="90">AC100</f>
        <v>160</v>
      </c>
      <c r="AD99" s="59">
        <f t="shared" si="90"/>
        <v>160</v>
      </c>
      <c r="AE99" s="59">
        <f t="shared" si="90"/>
        <v>0</v>
      </c>
      <c r="AF99" s="64">
        <f t="shared" si="90"/>
        <v>160</v>
      </c>
    </row>
    <row r="100" spans="1:32" ht="31.5">
      <c r="A100" s="53" t="s">
        <v>26</v>
      </c>
      <c r="B100" s="53" t="s">
        <v>186</v>
      </c>
      <c r="C100" s="53" t="s">
        <v>2</v>
      </c>
      <c r="D100" s="53" t="s">
        <v>184</v>
      </c>
      <c r="E100" s="62" t="s">
        <v>187</v>
      </c>
      <c r="F100" s="36"/>
      <c r="G100" s="36"/>
      <c r="H100" s="55"/>
      <c r="I100" s="55"/>
      <c r="J100" s="55"/>
      <c r="K100" s="55"/>
      <c r="L100" s="55"/>
      <c r="M100" s="55"/>
      <c r="N100" s="55"/>
      <c r="O100" s="55"/>
      <c r="P100" s="56"/>
      <c r="Q100" s="55"/>
      <c r="R100" s="55"/>
      <c r="S100" s="55"/>
      <c r="T100" s="56"/>
      <c r="U100" s="55"/>
      <c r="V100" s="55"/>
      <c r="W100" s="55"/>
      <c r="X100" s="57"/>
      <c r="Y100" s="38"/>
      <c r="Z100" s="38"/>
      <c r="AA100" s="38"/>
      <c r="AB100" s="38"/>
      <c r="AC100" s="38">
        <v>160</v>
      </c>
      <c r="AD100" s="38">
        <f>AB100+AC100</f>
        <v>160</v>
      </c>
      <c r="AE100" s="38"/>
      <c r="AF100" s="63">
        <f>AD100+AE100</f>
        <v>160</v>
      </c>
    </row>
    <row r="101" spans="1:32" ht="15.75">
      <c r="A101" s="29" t="s">
        <v>0</v>
      </c>
      <c r="B101" s="29" t="s">
        <v>188</v>
      </c>
      <c r="C101" s="29" t="s">
        <v>2</v>
      </c>
      <c r="D101" s="29" t="s">
        <v>0</v>
      </c>
      <c r="E101" s="61" t="s">
        <v>192</v>
      </c>
      <c r="F101" s="36"/>
      <c r="G101" s="36"/>
      <c r="H101" s="55"/>
      <c r="I101" s="55"/>
      <c r="J101" s="55"/>
      <c r="K101" s="55"/>
      <c r="L101" s="55"/>
      <c r="M101" s="55"/>
      <c r="N101" s="55"/>
      <c r="O101" s="55"/>
      <c r="P101" s="56"/>
      <c r="Q101" s="55"/>
      <c r="R101" s="55"/>
      <c r="S101" s="55"/>
      <c r="T101" s="56"/>
      <c r="U101" s="55"/>
      <c r="V101" s="55"/>
      <c r="W101" s="55"/>
      <c r="X101" s="57"/>
      <c r="Y101" s="38"/>
      <c r="Z101" s="38"/>
      <c r="AA101" s="38"/>
      <c r="AB101" s="59">
        <f>AB102</f>
        <v>0</v>
      </c>
      <c r="AC101" s="59">
        <f t="shared" ref="AC101:AE102" si="91">AC102</f>
        <v>235</v>
      </c>
      <c r="AD101" s="59">
        <f t="shared" ref="AD101:AF102" si="92">AD102</f>
        <v>235</v>
      </c>
      <c r="AE101" s="59">
        <f t="shared" si="91"/>
        <v>0</v>
      </c>
      <c r="AF101" s="64">
        <f t="shared" si="92"/>
        <v>235</v>
      </c>
    </row>
    <row r="102" spans="1:32" ht="31.5">
      <c r="A102" s="53" t="s">
        <v>26</v>
      </c>
      <c r="B102" s="53" t="s">
        <v>189</v>
      </c>
      <c r="C102" s="53" t="s">
        <v>2</v>
      </c>
      <c r="D102" s="53" t="s">
        <v>184</v>
      </c>
      <c r="E102" s="62" t="s">
        <v>190</v>
      </c>
      <c r="F102" s="36"/>
      <c r="G102" s="36"/>
      <c r="H102" s="55"/>
      <c r="I102" s="55"/>
      <c r="J102" s="55"/>
      <c r="K102" s="55"/>
      <c r="L102" s="55"/>
      <c r="M102" s="55"/>
      <c r="N102" s="55"/>
      <c r="O102" s="55"/>
      <c r="P102" s="56"/>
      <c r="Q102" s="55"/>
      <c r="R102" s="55"/>
      <c r="S102" s="55"/>
      <c r="T102" s="56"/>
      <c r="U102" s="55"/>
      <c r="V102" s="55"/>
      <c r="W102" s="55"/>
      <c r="X102" s="57"/>
      <c r="Y102" s="38"/>
      <c r="Z102" s="38"/>
      <c r="AA102" s="38"/>
      <c r="AB102" s="38">
        <f>AB103</f>
        <v>0</v>
      </c>
      <c r="AC102" s="38">
        <f t="shared" si="91"/>
        <v>235</v>
      </c>
      <c r="AD102" s="38">
        <f t="shared" si="92"/>
        <v>235</v>
      </c>
      <c r="AE102" s="38"/>
      <c r="AF102" s="63">
        <f t="shared" si="92"/>
        <v>235</v>
      </c>
    </row>
    <row r="103" spans="1:32" ht="31.5">
      <c r="A103" s="53" t="s">
        <v>26</v>
      </c>
      <c r="B103" s="53" t="s">
        <v>191</v>
      </c>
      <c r="C103" s="53" t="s">
        <v>2</v>
      </c>
      <c r="D103" s="53" t="s">
        <v>184</v>
      </c>
      <c r="E103" s="62" t="s">
        <v>190</v>
      </c>
      <c r="F103" s="36"/>
      <c r="G103" s="36"/>
      <c r="H103" s="55"/>
      <c r="I103" s="55"/>
      <c r="J103" s="55"/>
      <c r="K103" s="55"/>
      <c r="L103" s="55"/>
      <c r="M103" s="55"/>
      <c r="N103" s="55"/>
      <c r="O103" s="55"/>
      <c r="P103" s="56"/>
      <c r="Q103" s="55"/>
      <c r="R103" s="55"/>
      <c r="S103" s="55"/>
      <c r="T103" s="56"/>
      <c r="U103" s="55"/>
      <c r="V103" s="55"/>
      <c r="W103" s="55"/>
      <c r="X103" s="57"/>
      <c r="Y103" s="38"/>
      <c r="Z103" s="38"/>
      <c r="AA103" s="38"/>
      <c r="AB103" s="38"/>
      <c r="AC103" s="38">
        <v>235</v>
      </c>
      <c r="AD103" s="38">
        <f>AB103+AC103</f>
        <v>235</v>
      </c>
      <c r="AE103" s="38"/>
      <c r="AF103" s="63">
        <f>AD103+AE103</f>
        <v>235</v>
      </c>
    </row>
    <row r="104" spans="1:32" ht="26.25">
      <c r="A104" s="48" t="s">
        <v>0</v>
      </c>
      <c r="B104" s="48" t="s">
        <v>92</v>
      </c>
      <c r="C104" s="48" t="s">
        <v>2</v>
      </c>
      <c r="D104" s="48" t="s">
        <v>56</v>
      </c>
      <c r="E104" s="30" t="s">
        <v>91</v>
      </c>
      <c r="F104" s="31"/>
      <c r="G104" s="31">
        <v>-13</v>
      </c>
      <c r="H104" s="50">
        <f t="shared" si="78"/>
        <v>-13</v>
      </c>
      <c r="I104" s="50"/>
      <c r="J104" s="50">
        <f t="shared" si="79"/>
        <v>-13</v>
      </c>
      <c r="K104" s="50"/>
      <c r="L104" s="50">
        <f t="shared" si="75"/>
        <v>-13</v>
      </c>
      <c r="M104" s="50"/>
      <c r="N104" s="50">
        <f t="shared" ref="N104:N105" si="93">L104+M104</f>
        <v>-13</v>
      </c>
      <c r="O104" s="50"/>
      <c r="P104" s="51">
        <f t="shared" si="71"/>
        <v>-13</v>
      </c>
      <c r="Q104" s="50"/>
      <c r="R104" s="50">
        <f t="shared" ref="R104:R105" si="94">P104+Q104</f>
        <v>-13</v>
      </c>
      <c r="S104" s="50"/>
      <c r="T104" s="51">
        <f t="shared" si="69"/>
        <v>-13</v>
      </c>
      <c r="U104" s="50"/>
      <c r="V104" s="50"/>
      <c r="W104" s="50"/>
      <c r="X104" s="52">
        <f>X105</f>
        <v>0</v>
      </c>
      <c r="Y104" s="52">
        <f t="shared" ref="Y104:AF104" si="95">Y105</f>
        <v>-0.21</v>
      </c>
      <c r="Z104" s="52">
        <f t="shared" si="95"/>
        <v>-0.21</v>
      </c>
      <c r="AA104" s="52">
        <f t="shared" si="95"/>
        <v>0</v>
      </c>
      <c r="AB104" s="52">
        <f t="shared" si="95"/>
        <v>-0.21</v>
      </c>
      <c r="AC104" s="52">
        <f t="shared" si="95"/>
        <v>0</v>
      </c>
      <c r="AD104" s="52">
        <f t="shared" si="95"/>
        <v>-0.21</v>
      </c>
      <c r="AE104" s="52">
        <f t="shared" si="95"/>
        <v>0</v>
      </c>
      <c r="AF104" s="50">
        <f t="shared" si="95"/>
        <v>-0.21</v>
      </c>
    </row>
    <row r="105" spans="1:32" ht="39">
      <c r="A105" s="53" t="s">
        <v>26</v>
      </c>
      <c r="B105" s="53" t="s">
        <v>173</v>
      </c>
      <c r="C105" s="53" t="s">
        <v>2</v>
      </c>
      <c r="D105" s="53" t="s">
        <v>56</v>
      </c>
      <c r="E105" s="35" t="s">
        <v>172</v>
      </c>
      <c r="F105" s="36"/>
      <c r="G105" s="36">
        <v>-13</v>
      </c>
      <c r="H105" s="55">
        <f t="shared" si="78"/>
        <v>-13</v>
      </c>
      <c r="I105" s="55"/>
      <c r="J105" s="55">
        <f t="shared" si="79"/>
        <v>-13</v>
      </c>
      <c r="K105" s="55"/>
      <c r="L105" s="55">
        <f t="shared" si="75"/>
        <v>-13</v>
      </c>
      <c r="M105" s="55"/>
      <c r="N105" s="55">
        <f t="shared" si="93"/>
        <v>-13</v>
      </c>
      <c r="O105" s="55"/>
      <c r="P105" s="56">
        <f t="shared" si="71"/>
        <v>-13</v>
      </c>
      <c r="Q105" s="55"/>
      <c r="R105" s="55">
        <f t="shared" si="94"/>
        <v>-13</v>
      </c>
      <c r="S105" s="55"/>
      <c r="T105" s="56">
        <f t="shared" si="69"/>
        <v>-13</v>
      </c>
      <c r="U105" s="55"/>
      <c r="V105" s="55"/>
      <c r="W105" s="55"/>
      <c r="X105" s="57">
        <f t="shared" ref="X105" si="96">V105+W105</f>
        <v>0</v>
      </c>
      <c r="Y105" s="38">
        <v>-0.21</v>
      </c>
      <c r="Z105" s="38">
        <f>X105+Y105</f>
        <v>-0.21</v>
      </c>
      <c r="AA105" s="38"/>
      <c r="AB105" s="38">
        <f>Z105+AA105</f>
        <v>-0.21</v>
      </c>
      <c r="AC105" s="38"/>
      <c r="AD105" s="38">
        <f>AB105+AC105</f>
        <v>-0.21</v>
      </c>
      <c r="AE105" s="38"/>
      <c r="AF105" s="63">
        <f>AD105+AE105</f>
        <v>-0.21</v>
      </c>
    </row>
    <row r="106" spans="1:32">
      <c r="A106" s="29" t="s">
        <v>0</v>
      </c>
      <c r="B106" s="29" t="s">
        <v>114</v>
      </c>
      <c r="C106" s="29" t="s">
        <v>2</v>
      </c>
      <c r="D106" s="29" t="s">
        <v>0</v>
      </c>
      <c r="E106" s="30" t="s">
        <v>71</v>
      </c>
      <c r="F106" s="31">
        <v>128994.2</v>
      </c>
      <c r="G106" s="31">
        <f>G23+G54</f>
        <v>299</v>
      </c>
      <c r="H106" s="31">
        <f t="shared" si="78"/>
        <v>129293.2</v>
      </c>
      <c r="I106" s="31">
        <f>I23+I54</f>
        <v>5838.1</v>
      </c>
      <c r="J106" s="31">
        <f>J23+J54</f>
        <v>135131.30000000002</v>
      </c>
      <c r="K106" s="31" t="e">
        <f>K23+K54</f>
        <v>#REF!</v>
      </c>
      <c r="L106" s="31" t="e">
        <f t="shared" si="75"/>
        <v>#REF!</v>
      </c>
      <c r="M106" s="31" t="e">
        <f t="shared" ref="M106:V106" si="97">M23+M54</f>
        <v>#REF!</v>
      </c>
      <c r="N106" s="31" t="e">
        <f t="shared" si="97"/>
        <v>#REF!</v>
      </c>
      <c r="O106" s="31" t="e">
        <f t="shared" si="97"/>
        <v>#REF!</v>
      </c>
      <c r="P106" s="32" t="e">
        <f t="shared" si="97"/>
        <v>#REF!</v>
      </c>
      <c r="Q106" s="31" t="e">
        <f t="shared" si="97"/>
        <v>#REF!</v>
      </c>
      <c r="R106" s="31" t="e">
        <f t="shared" si="97"/>
        <v>#REF!</v>
      </c>
      <c r="S106" s="31" t="e">
        <f t="shared" si="97"/>
        <v>#REF!</v>
      </c>
      <c r="T106" s="32" t="e">
        <f t="shared" si="97"/>
        <v>#REF!</v>
      </c>
      <c r="U106" s="31" t="e">
        <f t="shared" si="97"/>
        <v>#REF!</v>
      </c>
      <c r="V106" s="31" t="e">
        <f t="shared" si="97"/>
        <v>#REF!</v>
      </c>
      <c r="W106" s="50" t="e">
        <f>W54+W23</f>
        <v>#REF!</v>
      </c>
      <c r="X106" s="52" t="e">
        <f>X23+X54</f>
        <v>#REF!</v>
      </c>
      <c r="Y106" s="52" t="e">
        <f t="shared" ref="Y106:Z106" si="98">Y23+Y54</f>
        <v>#REF!</v>
      </c>
      <c r="Z106" s="52">
        <f t="shared" si="98"/>
        <v>124580.38099999998</v>
      </c>
      <c r="AA106" s="52">
        <f t="shared" ref="AA106:AB106" si="99">AA23+AA54</f>
        <v>2265.9</v>
      </c>
      <c r="AB106" s="52">
        <f t="shared" si="99"/>
        <v>126846.28099999999</v>
      </c>
      <c r="AC106" s="52">
        <f t="shared" ref="AC106:AD106" si="100">AC23+AC54</f>
        <v>940.30299999999988</v>
      </c>
      <c r="AD106" s="52">
        <f t="shared" si="100"/>
        <v>127786.58399999999</v>
      </c>
      <c r="AE106" s="52">
        <f t="shared" ref="AE106:AF106" si="101">AE23+AE54</f>
        <v>472.28999999999996</v>
      </c>
      <c r="AF106" s="50">
        <f t="shared" si="101"/>
        <v>128258.87399999998</v>
      </c>
    </row>
  </sheetData>
  <mergeCells count="18">
    <mergeCell ref="A21:D21"/>
    <mergeCell ref="E13:F13"/>
    <mergeCell ref="A19:V19"/>
    <mergeCell ref="E12:X12"/>
    <mergeCell ref="E7:AF7"/>
    <mergeCell ref="E9:AF9"/>
    <mergeCell ref="E10:AF10"/>
    <mergeCell ref="A18:AF18"/>
    <mergeCell ref="E11:AF11"/>
    <mergeCell ref="A14:AF14"/>
    <mergeCell ref="A15:AF15"/>
    <mergeCell ref="A16:AF16"/>
    <mergeCell ref="A17:AF17"/>
    <mergeCell ref="E1:V1"/>
    <mergeCell ref="E2:V2"/>
    <mergeCell ref="C3:V3"/>
    <mergeCell ref="E5:AF5"/>
    <mergeCell ref="E6:AF6"/>
  </mergeCells>
  <pageMargins left="0.75" right="0.56999999999999995" top="0.37" bottom="0.4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 2018 год</vt:lpstr>
      <vt:lpstr>Лист2</vt:lpstr>
      <vt:lpstr>Лист3</vt:lpstr>
      <vt:lpstr>'Доходы 2018 год'!Заголовки_для_печати</vt:lpstr>
      <vt:lpstr>'Доходы 2018 год'!Область_печати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KGV</dc:creator>
  <cp:lastModifiedBy>Орготдел</cp:lastModifiedBy>
  <cp:lastPrinted>2018-05-22T11:48:42Z</cp:lastPrinted>
  <dcterms:created xsi:type="dcterms:W3CDTF">2014-10-29T11:00:31Z</dcterms:created>
  <dcterms:modified xsi:type="dcterms:W3CDTF">2018-05-28T12:22:08Z</dcterms:modified>
</cp:coreProperties>
</file>