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'v1bvyumsqh02d2hwuje5xik5uk'!$M$20:$N$20</definedName>
    <definedName name="eaho2ejrtdbq5dbiou1fruoidk">'v1bvyumsqh02d2hwuje5xik5uk'!$B$15</definedName>
    <definedName name="frupzostrx2engzlq5coj1izgc">'v1bvyumsqh02d2hwuje5xik5uk'!$C$21:$C$278</definedName>
    <definedName name="hxw0shfsad1bl0w3rcqndiwdqc">'v1bvyumsqh02d2hwuje5xik5uk'!$D$20:$K$20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'v1bvyumsqh02d2hwuje5xik5uk'!$L$21:$L$278</definedName>
    <definedName name="qunp1nijp1aaxbgswizf0lz200">'v1bvyumsqh02d2hwuje5xik5uk'!$B$2</definedName>
    <definedName name="rcn525ywmx4pde1kn3aevp0dfk">'v1bvyumsqh02d2hwuje5xik5uk'!$L$20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'v1bvyumsqh02d2hwuje5xik5uk'!$D$21:$K$21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'Лист1'!$A$1:$AB$308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</authors>
  <commentList>
    <comment ref="B19" authorId="0">
      <text>
        <r>
          <rPr>
            <b/>
            <sz val="9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2"/>
          </rPr>
          <t>Data ID</t>
        </r>
      </text>
    </comment>
    <comment ref="B17" authorId="0">
      <text>
        <r>
          <rPr>
            <b/>
            <sz val="9"/>
            <rFont val="Tahoma"/>
            <family val="2"/>
          </rPr>
          <t>Data Arguments</t>
        </r>
      </text>
    </comment>
    <comment ref="B16" authorId="0">
      <text>
        <r>
          <rPr>
            <b/>
            <sz val="9"/>
            <rFont val="Tahoma"/>
            <family val="2"/>
          </rPr>
          <t>Field RowID</t>
        </r>
      </text>
    </comment>
    <comment ref="B15" authorId="0">
      <text>
        <r>
          <rPr>
            <b/>
            <sz val="9"/>
            <rFont val="Tahoma"/>
            <family val="2"/>
          </rPr>
          <t>FileID</t>
        </r>
      </text>
    </comment>
    <comment ref="B13" authorId="0">
      <text>
        <r>
          <rPr>
            <b/>
            <sz val="9"/>
            <rFont val="Tahoma"/>
            <family val="2"/>
          </rPr>
          <t>FileVersion</t>
        </r>
      </text>
    </comment>
    <comment ref="B12" authorId="0">
      <text>
        <r>
          <rPr>
            <b/>
            <sz val="9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2"/>
          </rPr>
          <t>File-Safe CheckIn</t>
        </r>
      </text>
    </comment>
    <comment ref="B10" authorId="0">
      <text>
        <r>
          <rPr>
            <b/>
            <sz val="9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2"/>
          </rPr>
          <t>File-Safe CheckOut</t>
        </r>
      </text>
    </comment>
    <comment ref="B7" authorId="0">
      <text>
        <r>
          <rPr>
            <b/>
            <sz val="9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2"/>
          </rPr>
          <t>GUID for OfficeLink</t>
        </r>
      </text>
    </comment>
    <comment ref="B5" authorId="0">
      <text>
        <r>
          <rPr>
            <b/>
            <sz val="9"/>
            <rFont val="Tahoma"/>
            <family val="2"/>
          </rPr>
          <t>DataSheet Version</t>
        </r>
      </text>
    </comment>
    <comment ref="B4" authorId="0">
      <text>
        <r>
          <rPr>
            <b/>
            <sz val="9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9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<sst xmlns="http://schemas.openxmlformats.org/spreadsheetml/2006/main" count="1975" uniqueCount="507">
  <si>
    <t>Лист1</t>
  </si>
  <si>
    <t>CalcsheetClient.Data</t>
  </si>
  <si>
    <t>[RowID]</t>
  </si>
  <si>
    <t>ЦС_МР
Код</t>
  </si>
  <si>
    <t>ЦС_МР
Описание</t>
  </si>
  <si>
    <t>ВР_МР
Код</t>
  </si>
  <si>
    <t>ВР_МР
Описание</t>
  </si>
  <si>
    <t>EXPR_16</t>
  </si>
  <si>
    <t>{FC0F42BB-FF61-4A56-8782-A3AD9E8E5152}</t>
  </si>
  <si>
    <t>Формула
Наименование расхода</t>
  </si>
  <si>
    <t>Наименование расхода</t>
  </si>
  <si>
    <t>EXPR_17</t>
  </si>
  <si>
    <t>{EF6CFE0C-1629-429F-8914-9FA09EEEF221}</t>
  </si>
  <si>
    <t>[Bookmark]</t>
  </si>
  <si>
    <t>Распределение</t>
  </si>
  <si>
    <t>Целевая статья</t>
  </si>
  <si>
    <t>2</t>
  </si>
  <si>
    <t>3</t>
  </si>
  <si>
    <t>4</t>
  </si>
  <si>
    <t>EXPR_23</t>
  </si>
  <si>
    <t>{9DBC804C-55CB-409D-B0A4-A269A1D33DB1}</t>
  </si>
  <si>
    <t>EXPR_24</t>
  </si>
  <si>
    <t>{04B58246-C843-4157-88F5-32ACF68226B6}</t>
  </si>
  <si>
    <t>5</t>
  </si>
  <si>
    <t>6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</si>
  <si>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</si>
  <si>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</si>
  <si>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</si>
  <si>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</si>
  <si>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</si>
  <si>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</si>
  <si>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{78D46275-9A36-4216-A048-50BEE77DBB5B}</t>
  </si>
  <si>
    <t>4561</t>
  </si>
  <si>
    <t>1970=-1,1968=-1</t>
  </si>
  <si>
    <t>0000000000</t>
  </si>
  <si>
    <t/>
  </si>
  <si>
    <t>000</t>
  </si>
  <si>
    <t>Всего расходов</t>
  </si>
  <si>
    <t>0100000000</t>
  </si>
  <si>
    <t>Муниципальная программа Тужинского муниципального района "Развитие образования"</t>
  </si>
  <si>
    <t>0100016000</t>
  </si>
  <si>
    <t>Финансовое обеспечение расходных обязательств публично-правовых образований, возникающих при выполнеии ими переданных государственных полномочий Кировской области</t>
  </si>
  <si>
    <t>0100016140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</si>
  <si>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 1 статьи 15 Закона Кировской области "Об образовании в Кировской области"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</si>
  <si>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</si>
  <si>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</si>
  <si>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</si>
  <si>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нужд</t>
  </si>
  <si>
    <t>600</t>
  </si>
  <si>
    <t>Предоставление субсидий бюджетным, автономным учреждениям и иным некоммерческим организациям</t>
  </si>
  <si>
    <t>0100016130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</si>
  <si>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</si>
  <si>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300</t>
  </si>
  <si>
    <t>Социальное обеспечение и иные выплаты населени</t>
  </si>
  <si>
    <t>0100016080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</si>
  <si>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начисление и выплата ежемесчного вознаграждения, причитающегося приемным родителям</t>
  </si>
  <si>
    <t>0100016090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</si>
  <si>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 без попечения родителей, детей, попавших в сложную жизненную ситуацию"</t>
  </si>
  <si>
    <t>0100016094</t>
  </si>
  <si>
    <t>Расходы по администрированию</t>
  </si>
  <si>
    <t>0100017000</t>
  </si>
  <si>
    <t>Иные межбюджетные трансферты из областного бюджета</t>
  </si>
  <si>
    <t>0100017140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</si>
  <si>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</si>
  <si>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0100017010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</si>
  <si>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</si>
  <si>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0100002000</t>
  </si>
  <si>
    <t>Финансовое обеспечение деятельности государственных (муниципальных) учреждений</t>
  </si>
  <si>
    <t>0100002100</t>
  </si>
  <si>
    <t>Детские дошкольные учреждения</t>
  </si>
  <si>
    <t>010000210А</t>
  </si>
  <si>
    <t>Средства областного бюджета за счет субсидии на выравнивание</t>
  </si>
  <si>
    <t>010000210Б</t>
  </si>
  <si>
    <t>Средства местного бюджета на софинансирование расходов</t>
  </si>
  <si>
    <t>010000210В</t>
  </si>
  <si>
    <t>800</t>
  </si>
  <si>
    <t>Иные бюджетные ассигнования</t>
  </si>
  <si>
    <t>0100002150</t>
  </si>
  <si>
    <t>Школы-детские сады, школы начальные, неполные средние и средние</t>
  </si>
  <si>
    <t>010000215А</t>
  </si>
  <si>
    <t>010000215Б</t>
  </si>
  <si>
    <t>Средства местного бюджета на  софинансирование расходов</t>
  </si>
  <si>
    <t>010000215В</t>
  </si>
  <si>
    <t>Средства местного бюджета</t>
  </si>
  <si>
    <t>0100002190</t>
  </si>
  <si>
    <t>Организация дополнительного образования</t>
  </si>
  <si>
    <t>010000219А</t>
  </si>
  <si>
    <t>010000219Б</t>
  </si>
  <si>
    <t>010000219В</t>
  </si>
  <si>
    <t>0100002220</t>
  </si>
  <si>
    <t>Обеспечение деятельности учреждений</t>
  </si>
  <si>
    <t>010000222А</t>
  </si>
  <si>
    <t>010000222Б</t>
  </si>
  <si>
    <t>010000222В</t>
  </si>
  <si>
    <t>0100015000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</si>
  <si>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</si>
  <si>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0100015060</t>
  </si>
  <si>
    <t>Оплата стоимости питания детей в лагерях, организованных образовательными организациями, осуществляющими организацию отдыха и оздоровления обучающихся в каникулярное время, с дневным  пребыванием</t>
  </si>
  <si>
    <t>0100003000</t>
  </si>
  <si>
    <t>Расходы за счет доходов, полученных от платных услуг и иной приносящей доход деятельности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</si>
  <si>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</t>
  </si>
  <si>
    <t>400</t>
  </si>
  <si>
    <t>Капитальные вложения в объекты недвижимого имущества государственной (муниципальной) собственности</t>
  </si>
  <si>
    <t>01000S5060</t>
  </si>
  <si>
    <t>Оплата стоимости питания детей в оздоровительных учреждениях с дневным пребыванием детей</t>
  </si>
  <si>
    <t>0500000000</t>
  </si>
  <si>
    <t>Муниципальная программа Тужинского муниципального района "Управление муниципальными финансами и регулирование межбюджетных отношений"</t>
  </si>
  <si>
    <t>0500016000</t>
  </si>
  <si>
    <t>Финансовое обеспечение расходных обязательств публично-правовых образований, возникающих при выполнении ими переданных государственнх полномочий Кировской области</t>
  </si>
  <si>
    <t>0500016050</t>
  </si>
  <si>
    <t>Создание и деятельность в муниципальных образованиях административной (ых) комиссии (ий)</t>
  </si>
  <si>
    <t>500</t>
  </si>
  <si>
    <t>Межбюджетные трансферты</t>
  </si>
  <si>
    <t>0500051180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</si>
  <si>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</si>
  <si>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0500006000</t>
  </si>
  <si>
    <t>Обслуживание муниципального долга</t>
  </si>
  <si>
    <t>700</t>
  </si>
  <si>
    <t>Обслуживание государственного долга Российской Федерации</t>
  </si>
  <si>
    <t>0500015000</t>
  </si>
  <si>
    <t>0500015170</t>
  </si>
  <si>
    <t>Инвестиционные программы и проекты развития общественной инфраструктуры муниципальных образований в Кировской области</t>
  </si>
  <si>
    <t>0500014000</t>
  </si>
  <si>
    <t>Выравнивание бюджетной обеспеченности</t>
  </si>
  <si>
    <t>0500014100</t>
  </si>
  <si>
    <t>Поддержка мер по обеспечению сбалансированности бюджетов</t>
  </si>
  <si>
    <t>0500088000</t>
  </si>
  <si>
    <t>Условно утверждаемые расходы</t>
  </si>
  <si>
    <t>0200000000</t>
  </si>
  <si>
    <t>Муниципальная программа Тужинского муниципального района "Развитие местного самоуправления"</t>
  </si>
  <si>
    <t>0200016000</t>
  </si>
  <si>
    <t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</si>
  <si>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0200016040</t>
  </si>
  <si>
    <t>Осуществление деятельности по опеке и попечительству</t>
  </si>
  <si>
    <t>0200016050</t>
  </si>
  <si>
    <t>0200016060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</si>
  <si>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 несовершеннолетних, включая административную юрисдикцию</t>
  </si>
  <si>
    <t>0200008000</t>
  </si>
  <si>
    <t>Доплаты к пенсиям, дополнительное пенсионное обеспечение</t>
  </si>
  <si>
    <t>0200008040</t>
  </si>
  <si>
    <t>Пенсия за выслугу лет государственым и муниципальным гражданским служащим</t>
  </si>
  <si>
    <t>0200002000</t>
  </si>
  <si>
    <t>0200002220</t>
  </si>
  <si>
    <t>020000222А</t>
  </si>
  <si>
    <t>020000222Б</t>
  </si>
  <si>
    <t>0200001000</t>
  </si>
  <si>
    <t>Руководство и управление в сфере установленных функций органов местного самоуправления</t>
  </si>
  <si>
    <t>0200001030</t>
  </si>
  <si>
    <t>Центральный аппарат</t>
  </si>
  <si>
    <t>020000103А</t>
  </si>
  <si>
    <t>020000103Б</t>
  </si>
  <si>
    <t>020000103В</t>
  </si>
  <si>
    <t>0300000000</t>
  </si>
  <si>
    <t>Муниципальная программа Тужинского муниципального района "Развитие культуры"</t>
  </si>
  <si>
    <t>0300016000</t>
  </si>
  <si>
    <t>0300016120</t>
  </si>
  <si>
    <t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 коммунальных услуг в виде ежемесячной денежной выплаты</t>
  </si>
  <si>
    <t>0300002000</t>
  </si>
  <si>
    <t>0300002240</t>
  </si>
  <si>
    <t>Дворцы, дома и другие учреждения культуры</t>
  </si>
  <si>
    <t>030000224А</t>
  </si>
  <si>
    <t>030000224Б</t>
  </si>
  <si>
    <t>030000224В</t>
  </si>
  <si>
    <t>0300002250</t>
  </si>
  <si>
    <t>Музеи</t>
  </si>
  <si>
    <t>030000225А</t>
  </si>
  <si>
    <t>030000225Б</t>
  </si>
  <si>
    <t>030000225В</t>
  </si>
  <si>
    <t>0300002260</t>
  </si>
  <si>
    <t>Библиотеки</t>
  </si>
  <si>
    <t>030000226А</t>
  </si>
  <si>
    <t>030000226Б</t>
  </si>
  <si>
    <t>030000226В</t>
  </si>
  <si>
    <t>0300002220</t>
  </si>
  <si>
    <t>030000222А</t>
  </si>
  <si>
    <t>030000222Б</t>
  </si>
  <si>
    <t>030000222В</t>
  </si>
  <si>
    <t>0300002190</t>
  </si>
  <si>
    <t>030000219А</t>
  </si>
  <si>
    <t>030000219Б</t>
  </si>
  <si>
    <t>030000219В</t>
  </si>
  <si>
    <t>0300003000</t>
  </si>
  <si>
    <t>Расходы за счет доходов, полученных от платных услуг и иной приносщей доход деятельности</t>
  </si>
  <si>
    <t>03000S5170</t>
  </si>
  <si>
    <t>03000S5172</t>
  </si>
  <si>
    <t>Капитальный ремонт фасада Тужинского РКДЦ и благоустройство прилегающей территории пгт Тужа Кировская область</t>
  </si>
  <si>
    <t>0400000000</t>
  </si>
  <si>
    <t>Муниципальная программа Тужинского муниципального района "Обеспечение безопасности и жизнедеятельности населения"</t>
  </si>
  <si>
    <t>0400007000</t>
  </si>
  <si>
    <t>Резервные фонды</t>
  </si>
  <si>
    <t>0400007030</t>
  </si>
  <si>
    <t>Резервные фонды местных администраций</t>
  </si>
  <si>
    <t>0400004000</t>
  </si>
  <si>
    <t>Мероприятия в установленной сфере деятельности</t>
  </si>
  <si>
    <t>0400004010</t>
  </si>
  <si>
    <t>Содержание единой диспетчерской службы Тужинского района</t>
  </si>
  <si>
    <t>040000401В</t>
  </si>
  <si>
    <t>040000401Б</t>
  </si>
  <si>
    <t>040000401А</t>
  </si>
  <si>
    <t>0400004030</t>
  </si>
  <si>
    <t>Мероприятия в области национальной безопасности и правоохранительной деятельности</t>
  </si>
  <si>
    <t>0400013000</t>
  </si>
  <si>
    <t>Другие общегосударственные вопросы</t>
  </si>
  <si>
    <t>0400013010</t>
  </si>
  <si>
    <t>Муниципальный фонд материально-технических ресурсов для предотвращения и ликвидации аварийных ситуаций на объектах жизнеобеспечения района</t>
  </si>
  <si>
    <t>0600000000</t>
  </si>
  <si>
    <t>Муниципальная программа Тужинского муниципального района "Развитие агропромышленного комплекса"</t>
  </si>
  <si>
    <t>06000R5440</t>
  </si>
  <si>
    <t>Возмещение части процентной ставки по инвестиционным кредитам (займам) в агропромышленном комплексе</t>
  </si>
  <si>
    <t>06000R5430</t>
  </si>
  <si>
    <t>Оказание содействия достижению целевых показателей реализации региональных программ развития агропромышленного комплекса</t>
  </si>
  <si>
    <t>0600016000</t>
  </si>
  <si>
    <t>0600016160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</si>
  <si>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</t>
  </si>
  <si>
    <t>0600016070</t>
  </si>
  <si>
    <t>Защита населения от болезней, общих для человека и животных, в части организации и содержания  скотомогильников (биотермических  ям), ликвидации закрытых скотомогильников на территории муниципальных районов и городских округов в соответствии с требованиями действующего ветеринарного законодательства Российской Федерации и Кировской бласти</t>
  </si>
  <si>
    <t>0600016020</t>
  </si>
  <si>
    <t>Поддержка сельскохозяйственного производства, за исключением реализации мероприятий, предусмотренных федеральными  государственными программами</t>
  </si>
  <si>
    <t>0700000000</t>
  </si>
  <si>
    <t>Муниципальная программа Тужинского муниципального района "Охрана окружающей среды и экологическое воспитание"</t>
  </si>
  <si>
    <t>0700004000</t>
  </si>
  <si>
    <t>0700004050</t>
  </si>
  <si>
    <t>Природоохранные мероприятия</t>
  </si>
  <si>
    <t>0800000000</t>
  </si>
  <si>
    <t>Муниципальная программа Тужинского муниципального района "Развитие архивного дела"</t>
  </si>
  <si>
    <t>0800016000</t>
  </si>
  <si>
    <t>0800016010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</si>
  <si>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</si>
  <si>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0800002000</t>
  </si>
  <si>
    <t>0800002040</t>
  </si>
  <si>
    <t>Учреждения, оказывающие услуги в сфере архивного дела</t>
  </si>
  <si>
    <t>0900000000</t>
  </si>
  <si>
    <t>Муниципальная программа Тужинского муниципального района "Программа управления муниципальным имуществом"</t>
  </si>
  <si>
    <t>0900004000</t>
  </si>
  <si>
    <t>0900004020</t>
  </si>
  <si>
    <t>Управление муниципальной собственностью</t>
  </si>
  <si>
    <t>1000000000</t>
  </si>
  <si>
    <t>Муниципальная программа Тужинского муниципального района "Развитие транспортной инфраструктуры"</t>
  </si>
  <si>
    <t>1000004000</t>
  </si>
  <si>
    <t>1000004300</t>
  </si>
  <si>
    <t>Мероприятия в сфере дорожной деятельности</t>
  </si>
  <si>
    <t>1000004310</t>
  </si>
  <si>
    <t>Поддержка автомобильного транспорта</t>
  </si>
  <si>
    <t>1000015000</t>
  </si>
  <si>
    <t>1000015080</t>
  </si>
  <si>
    <t>Осуществление  дорожной деятельности в отношении автомобильных дорог общего пользования местного значения</t>
  </si>
  <si>
    <t>10000S5080</t>
  </si>
  <si>
    <t>Осуществление дорожной деятельности в отношении автомобильных дорог общего пользования местного значения</t>
  </si>
  <si>
    <t>1100000000</t>
  </si>
  <si>
    <t>Муниципальная программа Тужинского муниципального района "Поддержка и развитие малого и среднего предпринимательства"</t>
  </si>
  <si>
    <t>1100004000</t>
  </si>
  <si>
    <t>1100004350</t>
  </si>
  <si>
    <t>Мероприятия по развитию малого и среднего предпринимательства</t>
  </si>
  <si>
    <t>1200000000</t>
  </si>
  <si>
    <t>Муниципальная программа Тужинского муниципального района "Повышение эффективности реализации молодежной политики"</t>
  </si>
  <si>
    <t>1200004000</t>
  </si>
  <si>
    <t>1200004140</t>
  </si>
  <si>
    <t>Мероприятия в сфере молодежной политики</t>
  </si>
  <si>
    <t>1200004142</t>
  </si>
  <si>
    <t>Прочие мероприятия в области молодежной политиик</t>
  </si>
  <si>
    <t>1200004141</t>
  </si>
  <si>
    <t>Гражданско-патриотическое и военно-патриотическое воспитание молодежи</t>
  </si>
  <si>
    <t>1300000000</t>
  </si>
  <si>
    <t>Муниципальная программа Тужинского муниципального района "Развитие физической культуры и спорта"</t>
  </si>
  <si>
    <t>1300004000</t>
  </si>
  <si>
    <t>1300004110</t>
  </si>
  <si>
    <t>Мероприятия в области физической культуры и спорта</t>
  </si>
  <si>
    <t>1500000000</t>
  </si>
  <si>
    <t>Муниципальная программа Тужинского муниципального района "Комплексная программа модернизации и реформирования жилищно-коммунального хозяйства"</t>
  </si>
  <si>
    <t>1500004000</t>
  </si>
  <si>
    <t>1500004200</t>
  </si>
  <si>
    <t>Общегосударственные мероприятия</t>
  </si>
  <si>
    <t>1500004210</t>
  </si>
  <si>
    <t>Ремонт котельных установок и теплотрасс  муниципальных учреждений</t>
  </si>
  <si>
    <t>1600000000</t>
  </si>
  <si>
    <t>Муниципальная программа Тужинского муниципального района "Энергосбережение и повышение энергетической эффективности"</t>
  </si>
  <si>
    <t>1600004000</t>
  </si>
  <si>
    <t>1600004200</t>
  </si>
  <si>
    <t>5200000000</t>
  </si>
  <si>
    <t>Обеспечение деятельности органов местного самоуправления</t>
  </si>
  <si>
    <t>5200001000</t>
  </si>
  <si>
    <t>5200001010</t>
  </si>
  <si>
    <t>Глава муниципального образования</t>
  </si>
  <si>
    <t>520000101А</t>
  </si>
  <si>
    <t>520000101Б</t>
  </si>
  <si>
    <t>5200001030</t>
  </si>
  <si>
    <t>520000103А</t>
  </si>
  <si>
    <t>520000103Б</t>
  </si>
  <si>
    <t>520000103В</t>
  </si>
  <si>
    <t>ZJ</t>
  </si>
  <si>
    <t>ZJR</t>
  </si>
  <si>
    <t>ZJRZW</t>
  </si>
  <si>
    <t>S</t>
  </si>
  <si>
    <t>T</t>
  </si>
  <si>
    <t>X</t>
  </si>
  <si>
    <t>ZJRZX</t>
  </si>
  <si>
    <t>U</t>
  </si>
  <si>
    <t>ZJRZY</t>
  </si>
  <si>
    <t>ZJRZZ</t>
  </si>
  <si>
    <t>ZJRZZZZ</t>
  </si>
  <si>
    <t>ZJS</t>
  </si>
  <si>
    <t>ZJSZY</t>
  </si>
  <si>
    <t>ZJSZZ</t>
  </si>
  <si>
    <t>ZJT</t>
  </si>
  <si>
    <t>ZJTZW</t>
  </si>
  <si>
    <t>ZJTZWZX</t>
  </si>
  <si>
    <t>ZJTZWZY</t>
  </si>
  <si>
    <t>ZJTZWZZ</t>
  </si>
  <si>
    <t>Z</t>
  </si>
  <si>
    <t>ZJTZX</t>
  </si>
  <si>
    <t>ZJTZXZX</t>
  </si>
  <si>
    <t>ZJTZXZY</t>
  </si>
  <si>
    <t>ZJTZXZZ</t>
  </si>
  <si>
    <t>ZJTZY</t>
  </si>
  <si>
    <t>ZJTZYZX</t>
  </si>
  <si>
    <t>ZJTZYZY</t>
  </si>
  <si>
    <t>ZJTZYZZ</t>
  </si>
  <si>
    <t>ZJTZZ</t>
  </si>
  <si>
    <t>ZJTZZZX</t>
  </si>
  <si>
    <t>ZJTZZZY</t>
  </si>
  <si>
    <t>ZJTZZZZ</t>
  </si>
  <si>
    <t>ZJV</t>
  </si>
  <si>
    <t>ZJVZZ</t>
  </si>
  <si>
    <t>ZJW</t>
  </si>
  <si>
    <t>ZJY</t>
  </si>
  <si>
    <t>ZJYZZ</t>
  </si>
  <si>
    <t>V</t>
  </si>
  <si>
    <t>ZJZ</t>
  </si>
  <si>
    <t>ZK</t>
  </si>
  <si>
    <t>ZKU</t>
  </si>
  <si>
    <t>ZKUZZ</t>
  </si>
  <si>
    <t>W</t>
  </si>
  <si>
    <t>ZKV</t>
  </si>
  <si>
    <t>ZKW</t>
  </si>
  <si>
    <t>Y</t>
  </si>
  <si>
    <t>ZKX</t>
  </si>
  <si>
    <t>ZKXZZ</t>
  </si>
  <si>
    <t>ZKY</t>
  </si>
  <si>
    <t>ZKYZY</t>
  </si>
  <si>
    <t>ZKYZZ</t>
  </si>
  <si>
    <t>ZKZ</t>
  </si>
  <si>
    <t>ZL</t>
  </si>
  <si>
    <t>ZLU</t>
  </si>
  <si>
    <t>ZLUZW</t>
  </si>
  <si>
    <t>ZLUZX</t>
  </si>
  <si>
    <t>ZLUZY</t>
  </si>
  <si>
    <t>ZLV</t>
  </si>
  <si>
    <t>ZLVZZ</t>
  </si>
  <si>
    <t>ZLY</t>
  </si>
  <si>
    <t>ZLYZZ</t>
  </si>
  <si>
    <t>ZLYZZZY</t>
  </si>
  <si>
    <t>ZLYZZZZ</t>
  </si>
  <si>
    <t>ZLZ</t>
  </si>
  <si>
    <t>ZLZZY</t>
  </si>
  <si>
    <t>ZLZZYZX</t>
  </si>
  <si>
    <t>ZLZZYZY</t>
  </si>
  <si>
    <t>ZLZZYZZ</t>
  </si>
  <si>
    <t>ZM</t>
  </si>
  <si>
    <t>ZMS</t>
  </si>
  <si>
    <t>ZMSZZ</t>
  </si>
  <si>
    <t>ZMT</t>
  </si>
  <si>
    <t>ZMTZV</t>
  </si>
  <si>
    <t>ZMTZVZX</t>
  </si>
  <si>
    <t>ZMTZVZY</t>
  </si>
  <si>
    <t>ZMTZVZZ</t>
  </si>
  <si>
    <t>ZMTZW</t>
  </si>
  <si>
    <t>ZMTZWZX</t>
  </si>
  <si>
    <t>ZMTZWZY</t>
  </si>
  <si>
    <t>ZMTZWZZ</t>
  </si>
  <si>
    <t>ZMTZX</t>
  </si>
  <si>
    <t>ZMTZXZX</t>
  </si>
  <si>
    <t>ZMTZXZY</t>
  </si>
  <si>
    <t>ZMTZXZZ</t>
  </si>
  <si>
    <t>ZMTZY</t>
  </si>
  <si>
    <t>ZMTZYZX</t>
  </si>
  <si>
    <t>ZMTZYZY</t>
  </si>
  <si>
    <t>ZMTZYZZ</t>
  </si>
  <si>
    <t>ZMTZZ</t>
  </si>
  <si>
    <t>ZMTZZZX</t>
  </si>
  <si>
    <t>ZMTZZZY</t>
  </si>
  <si>
    <t>ZMTZZZZ</t>
  </si>
  <si>
    <t>ZMV</t>
  </si>
  <si>
    <t>ZMY</t>
  </si>
  <si>
    <t>ZMYZZ</t>
  </si>
  <si>
    <t>ZN</t>
  </si>
  <si>
    <t>ZNW</t>
  </si>
  <si>
    <t>ZNWZZ</t>
  </si>
  <si>
    <t>ZNX</t>
  </si>
  <si>
    <t>ZNXZV</t>
  </si>
  <si>
    <t>ZNXZVZX</t>
  </si>
  <si>
    <t>ZNXZVZY</t>
  </si>
  <si>
    <t>ZNXZVZZ</t>
  </si>
  <si>
    <t>ZNXZW</t>
  </si>
  <si>
    <t>ZNY</t>
  </si>
  <si>
    <t>ZNYZZ</t>
  </si>
  <si>
    <t>ZO</t>
  </si>
  <si>
    <t>ZOG</t>
  </si>
  <si>
    <t>ZOH</t>
  </si>
  <si>
    <t>ZOI</t>
  </si>
  <si>
    <t>ZOS</t>
  </si>
  <si>
    <t>ZOSZX</t>
  </si>
  <si>
    <t>ZOSZY</t>
  </si>
  <si>
    <t>ZOSZZ</t>
  </si>
  <si>
    <t>ZP</t>
  </si>
  <si>
    <t>ZPZ</t>
  </si>
  <si>
    <t>ZPZZZ</t>
  </si>
  <si>
    <t>ZQ</t>
  </si>
  <si>
    <t>ZQY</t>
  </si>
  <si>
    <t>ZQYZZ</t>
  </si>
  <si>
    <t>ZQZ</t>
  </si>
  <si>
    <t>ZQZZZ</t>
  </si>
  <si>
    <t>ZR</t>
  </si>
  <si>
    <t>ZRZ</t>
  </si>
  <si>
    <t>ZRZZZ</t>
  </si>
  <si>
    <t>ZS</t>
  </si>
  <si>
    <t>ZSX</t>
  </si>
  <si>
    <t>ZSXZZ</t>
  </si>
  <si>
    <t>ZSXZZZY</t>
  </si>
  <si>
    <t>ZSY</t>
  </si>
  <si>
    <t>ZSYZZ</t>
  </si>
  <si>
    <t>ZSZ</t>
  </si>
  <si>
    <t>ZT</t>
  </si>
  <si>
    <t>ZTZ</t>
  </si>
  <si>
    <t>ZTZZZ</t>
  </si>
  <si>
    <t>ZU</t>
  </si>
  <si>
    <t>ZUZ</t>
  </si>
  <si>
    <t>ZUZZZ</t>
  </si>
  <si>
    <t>ZUZZZZY</t>
  </si>
  <si>
    <t>ZUZZZZZ</t>
  </si>
  <si>
    <t>ZV</t>
  </si>
  <si>
    <t>ZVY</t>
  </si>
  <si>
    <t>ZVYZW</t>
  </si>
  <si>
    <t>ZX</t>
  </si>
  <si>
    <t>ZXZ</t>
  </si>
  <si>
    <t>ZXZZZ</t>
  </si>
  <si>
    <t>ZXZZZZZ</t>
  </si>
  <si>
    <t>ZY</t>
  </si>
  <si>
    <t>ZYZ</t>
  </si>
  <si>
    <t>ZYZZZ</t>
  </si>
  <si>
    <t>ZZ</t>
  </si>
  <si>
    <t>ZZV</t>
  </si>
  <si>
    <t>ZZVZX</t>
  </si>
  <si>
    <t>ZZVZXZY</t>
  </si>
  <si>
    <t>ZZVZXZZ</t>
  </si>
  <si>
    <t>ZZVZZ</t>
  </si>
  <si>
    <t>ZZVZZZX</t>
  </si>
  <si>
    <t>ZZVZZZY</t>
  </si>
  <si>
    <t>ZZVZZZZ</t>
  </si>
  <si>
    <t>ЦС_МР Код</t>
  </si>
  <si>
    <t>ЦС_МР Описание</t>
  </si>
  <si>
    <t>ВР_МР Код</t>
  </si>
  <si>
    <t>ВР_МР Описание</t>
  </si>
  <si>
    <t>Сумма всего (тыс.рублей) 2017 год</t>
  </si>
  <si>
    <t>Сумма всего (тыс.рублей) 2018 год</t>
  </si>
  <si>
    <t>Формула
Сумма всего (тыс.рублей) 2017 год</t>
  </si>
  <si>
    <t>Формула
Сумма всего (тыс.рублей) 2018 год</t>
  </si>
  <si>
    <t xml:space="preserve"> Вид расхода</t>
  </si>
  <si>
    <t>Сумма (тыс.рублей)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</si>
  <si>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 1 статьи 15 Закона Кировской области "Об образовании в Кировской области"</t>
  </si>
  <si>
    <t>0400004180</t>
  </si>
  <si>
    <t>Мероприятия по безопасности дорожного движения, участие в областном конкурсе "Безопасное колесо"</t>
  </si>
  <si>
    <t>Трудоустройство несовершеннолетних</t>
  </si>
  <si>
    <t>0400004060</t>
  </si>
  <si>
    <t>Расчет и предоставление дотаций бюджетам поселений</t>
  </si>
  <si>
    <t>0500016030</t>
  </si>
  <si>
    <t>01000N0820</t>
  </si>
  <si>
    <t>к решению Тужинской районной Думы</t>
  </si>
  <si>
    <t>Изменения март (+,-)</t>
  </si>
  <si>
    <t>Изменения апрель (+,-)</t>
  </si>
  <si>
    <t>Изменения июнь (+,-)</t>
  </si>
  <si>
    <t>Пособия, компенсации и иные социальные выплаты гражданам, кроме публичных нормативных обязательств</t>
  </si>
  <si>
    <t>Закупка товаров, работ и услуг для обеспечения государственных (муниципальных) нужд</t>
  </si>
  <si>
    <t>06000N5430</t>
  </si>
  <si>
    <t>06000N5440</t>
  </si>
  <si>
    <t>5200051200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</si>
  <si>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</si>
  <si>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Изменения июль (+,-)</t>
  </si>
  <si>
    <t>Изменения июль 2 (+,-)</t>
  </si>
  <si>
    <t>Изменения август (+,-)</t>
  </si>
  <si>
    <t>Изменения октябрь (+,-)</t>
  </si>
  <si>
    <t>бюджетных ассигнований по целевым статьям (муниципальным программам Тужинского района и непрограммным направлениям деятельности), группам видов расходов классификации расходов бюджетов на 2018 год</t>
  </si>
  <si>
    <t>"Путешествие во времени", реконструкция нежилого здания по адресу пгт Тужа ул.Калинина 2 а для размещения центра туризма и краеведения при МБУК "Тужинский районный краеведческий музей"</t>
  </si>
  <si>
    <t>03000S5177</t>
  </si>
  <si>
    <t>Многофункциональный центр культуры (детская музыкальная школа со зрительным залом до 100 мест, районная центральная библиотека) в пгт Тужа по улице Горького , дом 3 Тужинского района Кировской области</t>
  </si>
  <si>
    <t>03000S5178</t>
  </si>
  <si>
    <t xml:space="preserve">            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</t>
  </si>
  <si>
    <t>0600015110</t>
  </si>
  <si>
    <t xml:space="preserve">                Иные бюджетные ассигнования</t>
  </si>
  <si>
    <t>Выделение земельных участков из земель сельскохозяйственного назначения в счет невостребованных земельных долей и (или) земельных долей, от прав собственности на которые граждане отказались</t>
  </si>
  <si>
    <t>06000S5110</t>
  </si>
  <si>
    <t>Приложение №8</t>
  </si>
  <si>
    <t>03000L5580</t>
  </si>
  <si>
    <t xml:space="preserve">от 08.12.2017  № 19/137                       </t>
  </si>
  <si>
    <t>Поправки февраль</t>
  </si>
  <si>
    <t>Поправки 19 марта</t>
  </si>
  <si>
    <t>Обеспечение  развития и укрепления мтериально-технической базы муниципальных домов культуры, поддержка творческой деятельности муниципальных театров в городах численностью населения до 300 тыс. человек</t>
  </si>
  <si>
    <t xml:space="preserve"> Развитие и укрепление мтериально-технической базы домов культуры в населенных пунктах с численностью жителей до 50 тысяч человек</t>
  </si>
  <si>
    <t>03000L4670</t>
  </si>
  <si>
    <t>Поправки апрель</t>
  </si>
  <si>
    <t>Активизация работы органов местного самоуправления городских и сельских поселений, городских округов области по введению самооблажению граждан</t>
  </si>
  <si>
    <t>0500017000</t>
  </si>
  <si>
    <t>0500017050</t>
  </si>
  <si>
    <t>Поправки май</t>
  </si>
  <si>
    <t>Приложение №3</t>
  </si>
  <si>
    <t>01000S5480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</si>
  <si>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общеобразовательных организациях</t>
  </si>
  <si>
    <t xml:space="preserve">от 25.05.2018  № 24/181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</si>
</sst>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0.0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#,##0.00000"/>
    <numFmt numFmtId="181" formatCode="#,##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vertical="top" wrapText="1"/>
      <protection/>
    </xf>
    <xf numFmtId="49" fontId="36" fillId="0" borderId="1">
      <alignment horizontal="center" vertical="top" shrinkToFit="1"/>
      <protection/>
    </xf>
    <xf numFmtId="49" fontId="36" fillId="0" borderId="1">
      <alignment horizontal="center" vertical="top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55" applyNumberFormat="1" applyFont="1" applyAlignment="1">
      <alignment horizontal="center" vertical="top" wrapText="1"/>
      <protection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4" fillId="0" borderId="0" xfId="55" applyNumberFormat="1" applyFont="1" applyAlignment="1">
      <alignment horizontal="center" vertical="top" wrapText="1"/>
      <protection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1" fontId="8" fillId="0" borderId="11" xfId="0" applyNumberFormat="1" applyFont="1" applyBorder="1" applyAlignment="1" quotePrefix="1">
      <alignment horizontal="center" vertical="center" wrapText="1"/>
    </xf>
    <xf numFmtId="49" fontId="8" fillId="0" borderId="11" xfId="0" applyNumberFormat="1" applyFont="1" applyBorder="1" applyAlignment="1" quotePrefix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11" fontId="9" fillId="33" borderId="11" xfId="0" applyNumberFormat="1" applyFont="1" applyFill="1" applyBorder="1" applyAlignment="1">
      <alignment horizontal="left" wrapText="1"/>
    </xf>
    <xf numFmtId="174" fontId="5" fillId="0" borderId="11" xfId="0" applyNumberFormat="1" applyFont="1" applyBorder="1" applyAlignment="1">
      <alignment horizontal="center" vertical="top" wrapText="1"/>
    </xf>
    <xf numFmtId="11" fontId="9" fillId="0" borderId="11" xfId="0" applyNumberFormat="1" applyFont="1" applyBorder="1" applyAlignment="1">
      <alignment horizontal="left" wrapText="1"/>
    </xf>
    <xf numFmtId="173" fontId="5" fillId="0" borderId="11" xfId="0" applyNumberFormat="1" applyFont="1" applyBorder="1" applyAlignment="1">
      <alignment horizontal="center" vertical="top" wrapText="1"/>
    </xf>
    <xf numFmtId="173" fontId="0" fillId="0" borderId="0" xfId="0" applyNumberFormat="1" applyAlignment="1">
      <alignment/>
    </xf>
    <xf numFmtId="173" fontId="8" fillId="0" borderId="11" xfId="0" applyNumberFormat="1" applyFont="1" applyBorder="1" applyAlignment="1">
      <alignment horizontal="center" vertical="center" wrapText="1"/>
    </xf>
    <xf numFmtId="11" fontId="9" fillId="34" borderId="11" xfId="0" applyNumberFormat="1" applyFont="1" applyFill="1" applyBorder="1" applyAlignment="1">
      <alignment horizontal="left" wrapText="1"/>
    </xf>
    <xf numFmtId="0" fontId="8" fillId="0" borderId="11" xfId="0" applyNumberFormat="1" applyFont="1" applyBorder="1" applyAlignment="1">
      <alignment horizontal="left" vertical="top" wrapText="1"/>
    </xf>
    <xf numFmtId="0" fontId="52" fillId="34" borderId="1" xfId="33" applyNumberFormat="1" applyFont="1" applyFill="1" applyProtection="1">
      <alignment vertical="top" wrapText="1"/>
      <protection/>
    </xf>
    <xf numFmtId="49" fontId="52" fillId="34" borderId="12" xfId="34" applyNumberFormat="1" applyFont="1" applyFill="1" applyBorder="1" applyProtection="1">
      <alignment horizontal="center" vertical="top" shrinkToFit="1"/>
      <protection/>
    </xf>
    <xf numFmtId="49" fontId="52" fillId="34" borderId="1" xfId="34" applyNumberFormat="1" applyFont="1" applyFill="1" applyProtection="1">
      <alignment horizontal="center" vertical="top" shrinkToFit="1"/>
      <protection/>
    </xf>
    <xf numFmtId="0" fontId="0" fillId="0" borderId="11" xfId="0" applyBorder="1" applyAlignment="1">
      <alignment horizontal="center" vertical="top"/>
    </xf>
    <xf numFmtId="0" fontId="53" fillId="0" borderId="11" xfId="0" applyFont="1" applyBorder="1" applyAlignment="1">
      <alignment horizontal="center" vertical="center" wrapText="1"/>
    </xf>
    <xf numFmtId="179" fontId="11" fillId="0" borderId="11" xfId="0" applyNumberFormat="1" applyFont="1" applyBorder="1" applyAlignment="1">
      <alignment horizontal="center" vertical="top" wrapText="1"/>
    </xf>
    <xf numFmtId="179" fontId="8" fillId="0" borderId="11" xfId="0" applyNumberFormat="1" applyFont="1" applyBorder="1" applyAlignment="1">
      <alignment horizontal="center" vertical="top" wrapText="1"/>
    </xf>
    <xf numFmtId="179" fontId="54" fillId="0" borderId="11" xfId="0" applyNumberFormat="1" applyFont="1" applyBorder="1" applyAlignment="1">
      <alignment horizontal="center" vertical="top"/>
    </xf>
    <xf numFmtId="179" fontId="8" fillId="0" borderId="11" xfId="0" applyNumberFormat="1" applyFont="1" applyBorder="1" applyAlignment="1">
      <alignment horizontal="center" wrapText="1"/>
    </xf>
    <xf numFmtId="179" fontId="12" fillId="0" borderId="11" xfId="0" applyNumberFormat="1" applyFont="1" applyBorder="1" applyAlignment="1">
      <alignment wrapText="1"/>
    </xf>
    <xf numFmtId="179" fontId="11" fillId="0" borderId="11" xfId="0" applyNumberFormat="1" applyFont="1" applyBorder="1" applyAlignment="1">
      <alignment wrapText="1"/>
    </xf>
    <xf numFmtId="179" fontId="54" fillId="0" borderId="11" xfId="0" applyNumberFormat="1" applyFont="1" applyBorder="1" applyAlignment="1">
      <alignment/>
    </xf>
    <xf numFmtId="180" fontId="11" fillId="0" borderId="11" xfId="0" applyNumberFormat="1" applyFont="1" applyBorder="1" applyAlignment="1">
      <alignment horizontal="center" vertical="top" wrapText="1"/>
    </xf>
    <xf numFmtId="180" fontId="54" fillId="0" borderId="11" xfId="0" applyNumberFormat="1" applyFont="1" applyBorder="1" applyAlignment="1">
      <alignment horizontal="center" vertical="top"/>
    </xf>
    <xf numFmtId="180" fontId="8" fillId="0" borderId="11" xfId="0" applyNumberFormat="1" applyFont="1" applyBorder="1" applyAlignment="1">
      <alignment horizontal="center" vertical="top" wrapText="1"/>
    </xf>
    <xf numFmtId="181" fontId="11" fillId="0" borderId="11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179" fontId="11" fillId="0" borderId="11" xfId="0" applyNumberFormat="1" applyFont="1" applyBorder="1" applyAlignment="1">
      <alignment horizontal="right" vertical="top" wrapText="1"/>
    </xf>
    <xf numFmtId="174" fontId="11" fillId="0" borderId="11" xfId="0" applyNumberFormat="1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top" wrapText="1"/>
    </xf>
    <xf numFmtId="173" fontId="11" fillId="0" borderId="11" xfId="0" applyNumberFormat="1" applyFont="1" applyBorder="1" applyAlignment="1">
      <alignment horizontal="center" vertical="top" wrapText="1"/>
    </xf>
    <xf numFmtId="173" fontId="11" fillId="0" borderId="11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center" vertical="top" wrapText="1"/>
    </xf>
    <xf numFmtId="173" fontId="8" fillId="0" borderId="11" xfId="0" applyNumberFormat="1" applyFont="1" applyBorder="1" applyAlignment="1">
      <alignment horizontal="right" vertical="top" wrapText="1"/>
    </xf>
    <xf numFmtId="174" fontId="8" fillId="0" borderId="11" xfId="0" applyNumberFormat="1" applyFont="1" applyBorder="1" applyAlignment="1">
      <alignment horizontal="center" vertical="top" wrapText="1"/>
    </xf>
    <xf numFmtId="173" fontId="8" fillId="0" borderId="11" xfId="0" applyNumberFormat="1" applyFont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right" vertical="top" wrapText="1"/>
    </xf>
    <xf numFmtId="49" fontId="9" fillId="34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173" fontId="8" fillId="33" borderId="11" xfId="0" applyNumberFormat="1" applyFont="1" applyFill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8" fillId="0" borderId="1" xfId="33" applyNumberFormat="1" applyFont="1" applyAlignment="1" applyProtection="1">
      <alignment vertical="top" wrapText="1"/>
      <protection/>
    </xf>
    <xf numFmtId="178" fontId="8" fillId="0" borderId="11" xfId="0" applyNumberFormat="1" applyFont="1" applyBorder="1" applyAlignment="1">
      <alignment horizontal="center" vertical="top" wrapText="1"/>
    </xf>
    <xf numFmtId="11" fontId="13" fillId="0" borderId="0" xfId="0" applyNumberFormat="1" applyFont="1" applyAlignment="1" quotePrefix="1">
      <alignment wrapText="1"/>
    </xf>
    <xf numFmtId="49" fontId="13" fillId="0" borderId="0" xfId="0" applyNumberFormat="1" applyFont="1" applyAlignment="1" quotePrefix="1">
      <alignment wrapText="1"/>
    </xf>
    <xf numFmtId="0" fontId="13" fillId="0" borderId="0" xfId="0" applyFont="1" applyAlignment="1" quotePrefix="1">
      <alignment wrapText="1"/>
    </xf>
    <xf numFmtId="0" fontId="13" fillId="0" borderId="0" xfId="0" applyFont="1" applyAlignment="1">
      <alignment wrapText="1"/>
    </xf>
    <xf numFmtId="173" fontId="13" fillId="0" borderId="0" xfId="0" applyNumberFormat="1" applyFont="1" applyAlignment="1">
      <alignment wrapText="1"/>
    </xf>
    <xf numFmtId="11" fontId="14" fillId="0" borderId="0" xfId="0" applyNumberFormat="1" applyFont="1" applyAlignment="1" quotePrefix="1">
      <alignment wrapText="1"/>
    </xf>
    <xf numFmtId="49" fontId="14" fillId="0" borderId="0" xfId="0" applyNumberFormat="1" applyFont="1" applyAlignment="1" quotePrefix="1">
      <alignment wrapText="1"/>
    </xf>
    <xf numFmtId="0" fontId="14" fillId="0" borderId="0" xfId="0" applyFont="1" applyAlignment="1" quotePrefix="1">
      <alignment wrapText="1"/>
    </xf>
    <xf numFmtId="2" fontId="11" fillId="0" borderId="13" xfId="0" applyNumberFormat="1" applyFont="1" applyBorder="1" applyAlignment="1">
      <alignment horizontal="center" vertical="top" wrapText="1"/>
    </xf>
    <xf numFmtId="0" fontId="14" fillId="0" borderId="0" xfId="0" applyFont="1" applyAlignment="1">
      <alignment wrapText="1"/>
    </xf>
    <xf numFmtId="173" fontId="14" fillId="0" borderId="0" xfId="0" applyNumberFormat="1" applyFont="1" applyAlignment="1">
      <alignment wrapText="1"/>
    </xf>
    <xf numFmtId="0" fontId="8" fillId="33" borderId="1" xfId="33" applyNumberFormat="1" applyFont="1" applyFill="1" applyProtection="1">
      <alignment vertical="top" wrapText="1"/>
      <protection locked="0"/>
    </xf>
    <xf numFmtId="49" fontId="8" fillId="33" borderId="1" xfId="35" applyNumberFormat="1" applyFont="1" applyFill="1" applyProtection="1">
      <alignment horizontal="center" vertical="top" shrinkToFit="1"/>
      <protection locked="0"/>
    </xf>
    <xf numFmtId="0" fontId="55" fillId="0" borderId="11" xfId="0" applyFont="1" applyBorder="1" applyAlignment="1">
      <alignment/>
    </xf>
    <xf numFmtId="0" fontId="8" fillId="0" borderId="11" xfId="0" applyFont="1" applyBorder="1" applyAlignment="1">
      <alignment horizontal="center" vertical="top"/>
    </xf>
    <xf numFmtId="173" fontId="8" fillId="0" borderId="11" xfId="0" applyNumberFormat="1" applyFont="1" applyBorder="1" applyAlignment="1">
      <alignment horizontal="center" vertical="top"/>
    </xf>
    <xf numFmtId="173" fontId="54" fillId="0" borderId="11" xfId="0" applyNumberFormat="1" applyFont="1" applyBorder="1" applyAlignment="1">
      <alignment horizontal="right" vertical="top"/>
    </xf>
    <xf numFmtId="173" fontId="8" fillId="0" borderId="11" xfId="0" applyNumberFormat="1" applyFont="1" applyBorder="1" applyAlignment="1">
      <alignment horizontal="right" wrapText="1"/>
    </xf>
    <xf numFmtId="173" fontId="12" fillId="0" borderId="11" xfId="0" applyNumberFormat="1" applyFont="1" applyBorder="1" applyAlignment="1">
      <alignment horizontal="right" wrapText="1"/>
    </xf>
    <xf numFmtId="173" fontId="11" fillId="0" borderId="11" xfId="0" applyNumberFormat="1" applyFont="1" applyBorder="1" applyAlignment="1">
      <alignment horizontal="right" wrapText="1"/>
    </xf>
    <xf numFmtId="173" fontId="54" fillId="0" borderId="11" xfId="0" applyNumberFormat="1" applyFont="1" applyBorder="1" applyAlignment="1">
      <alignment horizontal="right"/>
    </xf>
    <xf numFmtId="49" fontId="4" fillId="0" borderId="0" xfId="55" applyNumberFormat="1" applyFont="1" applyAlignment="1">
      <alignment horizontal="center"/>
      <protection/>
    </xf>
    <xf numFmtId="0" fontId="0" fillId="0" borderId="0" xfId="0" applyAlignment="1">
      <alignment/>
    </xf>
    <xf numFmtId="49" fontId="4" fillId="0" borderId="0" xfId="55" applyNumberFormat="1" applyFont="1" applyAlignment="1">
      <alignment horizontal="center" wrapText="1"/>
      <protection/>
    </xf>
    <xf numFmtId="11" fontId="10" fillId="0" borderId="0" xfId="0" applyNumberFormat="1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xl37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309"/>
  <sheetViews>
    <sheetView tabSelected="1" view="pageBreakPreview" zoomScale="87" zoomScaleSheetLayoutView="87" zoomScalePageLayoutView="0" workbookViewId="0" topLeftCell="C1">
      <selection activeCell="C4" sqref="C4"/>
    </sheetView>
  </sheetViews>
  <sheetFormatPr defaultColWidth="9.140625" defaultRowHeight="15"/>
  <cols>
    <col min="1" max="1" width="0" style="1" hidden="1" customWidth="1"/>
    <col min="2" max="2" width="3.7109375" style="1" hidden="1" customWidth="1"/>
    <col min="3" max="3" width="60.57421875" style="12" customWidth="1"/>
    <col min="4" max="4" width="11.28125" style="1" customWidth="1"/>
    <col min="5" max="5" width="4.8515625" style="1" customWidth="1"/>
    <col min="6" max="6" width="11.28125" style="0" hidden="1" customWidth="1"/>
    <col min="7" max="7" width="10.57421875" style="0" hidden="1" customWidth="1"/>
    <col min="8" max="8" width="13.8515625" style="0" hidden="1" customWidth="1"/>
    <col min="9" max="10" width="12.7109375" style="0" hidden="1" customWidth="1"/>
    <col min="11" max="11" width="11.421875" style="0" hidden="1" customWidth="1"/>
    <col min="12" max="12" width="12.57421875" style="0" hidden="1" customWidth="1"/>
    <col min="13" max="13" width="9.7109375" style="0" hidden="1" customWidth="1"/>
    <col min="14" max="14" width="11.421875" style="0" hidden="1" customWidth="1"/>
    <col min="15" max="15" width="10.8515625" style="0" hidden="1" customWidth="1"/>
    <col min="16" max="16" width="11.8515625" style="25" hidden="1" customWidth="1"/>
    <col min="17" max="17" width="10.8515625" style="25" hidden="1" customWidth="1"/>
    <col min="18" max="18" width="13.140625" style="25" hidden="1" customWidth="1"/>
    <col min="19" max="19" width="12.140625" style="25" hidden="1" customWidth="1"/>
    <col min="20" max="20" width="14.8515625" style="25" hidden="1" customWidth="1"/>
    <col min="21" max="21" width="14.140625" style="0" hidden="1" customWidth="1"/>
    <col min="22" max="22" width="16.421875" style="0" hidden="1" customWidth="1"/>
    <col min="23" max="23" width="11.28125" style="0" hidden="1" customWidth="1"/>
    <col min="24" max="24" width="16.421875" style="0" hidden="1" customWidth="1"/>
    <col min="25" max="25" width="11.28125" style="0" hidden="1" customWidth="1"/>
    <col min="26" max="26" width="16.421875" style="0" hidden="1" customWidth="1"/>
    <col min="27" max="27" width="11.28125" style="0" hidden="1" customWidth="1"/>
    <col min="28" max="28" width="16.421875" style="0" customWidth="1"/>
  </cols>
  <sheetData>
    <row r="1" spans="3:28" ht="18.75">
      <c r="C1" s="90" t="s">
        <v>503</v>
      </c>
      <c r="D1" s="90"/>
      <c r="E1" s="90"/>
      <c r="F1" s="90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3:28" ht="18.75">
      <c r="C2" s="90" t="s">
        <v>466</v>
      </c>
      <c r="D2" s="90"/>
      <c r="E2" s="90"/>
      <c r="F2" s="90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3:28" ht="18.75">
      <c r="C3" s="90" t="s">
        <v>506</v>
      </c>
      <c r="D3" s="90"/>
      <c r="E3" s="90"/>
      <c r="F3" s="90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5" spans="3:28" ht="18.75">
      <c r="C5" s="90" t="s">
        <v>490</v>
      </c>
      <c r="D5" s="90"/>
      <c r="E5" s="90"/>
      <c r="F5" s="90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</row>
    <row r="6" spans="3:28" ht="18.75">
      <c r="C6" s="90" t="s">
        <v>466</v>
      </c>
      <c r="D6" s="90"/>
      <c r="E6" s="90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3:28" ht="18.75">
      <c r="C7" s="90" t="s">
        <v>492</v>
      </c>
      <c r="D7" s="90"/>
      <c r="E7" s="90"/>
      <c r="F7" s="90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</row>
    <row r="9" spans="3:28" ht="18.75">
      <c r="C9" s="87" t="s">
        <v>14</v>
      </c>
      <c r="D9" s="87"/>
      <c r="E9" s="87"/>
      <c r="F9" s="87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3:28" ht="60" customHeight="1">
      <c r="C10" s="89" t="s">
        <v>480</v>
      </c>
      <c r="D10" s="89"/>
      <c r="E10" s="89"/>
      <c r="F10" s="89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</row>
    <row r="11" spans="3:8" ht="14.25" customHeight="1">
      <c r="C11" s="13"/>
      <c r="D11" s="7"/>
      <c r="E11" s="7"/>
      <c r="F11" s="7"/>
      <c r="G11" s="7"/>
      <c r="H11" s="7"/>
    </row>
    <row r="12" spans="3:28" ht="41.25" customHeight="1">
      <c r="C12" s="16" t="s">
        <v>10</v>
      </c>
      <c r="D12" s="17" t="s">
        <v>15</v>
      </c>
      <c r="E12" s="18" t="s">
        <v>456</v>
      </c>
      <c r="F12" s="19" t="s">
        <v>457</v>
      </c>
      <c r="G12" s="19" t="s">
        <v>467</v>
      </c>
      <c r="H12" s="19" t="s">
        <v>457</v>
      </c>
      <c r="I12" s="19" t="s">
        <v>468</v>
      </c>
      <c r="J12" s="19" t="s">
        <v>457</v>
      </c>
      <c r="K12" s="19" t="s">
        <v>469</v>
      </c>
      <c r="L12" s="19" t="s">
        <v>457</v>
      </c>
      <c r="M12" s="19" t="s">
        <v>476</v>
      </c>
      <c r="N12" s="19" t="s">
        <v>457</v>
      </c>
      <c r="O12" s="19" t="s">
        <v>477</v>
      </c>
      <c r="P12" s="26" t="s">
        <v>457</v>
      </c>
      <c r="Q12" s="26" t="s">
        <v>478</v>
      </c>
      <c r="R12" s="26" t="s">
        <v>457</v>
      </c>
      <c r="S12" s="26" t="s">
        <v>479</v>
      </c>
      <c r="T12" s="26" t="s">
        <v>457</v>
      </c>
      <c r="U12" s="33" t="s">
        <v>493</v>
      </c>
      <c r="V12" s="26" t="s">
        <v>457</v>
      </c>
      <c r="W12" s="33" t="s">
        <v>494</v>
      </c>
      <c r="X12" s="26" t="s">
        <v>457</v>
      </c>
      <c r="Y12" s="33" t="s">
        <v>498</v>
      </c>
      <c r="Z12" s="26" t="s">
        <v>457</v>
      </c>
      <c r="AA12" s="33" t="s">
        <v>502</v>
      </c>
      <c r="AB12" s="26" t="s">
        <v>457</v>
      </c>
    </row>
    <row r="13" spans="1:28" s="11" customFormat="1" ht="15" hidden="1">
      <c r="A13" s="10"/>
      <c r="B13" s="10"/>
      <c r="C13" s="8">
        <v>1</v>
      </c>
      <c r="D13" s="8" t="s">
        <v>16</v>
      </c>
      <c r="E13" s="9" t="s">
        <v>17</v>
      </c>
      <c r="F13" s="9" t="s">
        <v>18</v>
      </c>
      <c r="G13" s="9" t="s">
        <v>23</v>
      </c>
      <c r="H13" s="9" t="s">
        <v>24</v>
      </c>
      <c r="I13" s="9" t="s">
        <v>23</v>
      </c>
      <c r="J13" s="9" t="s">
        <v>24</v>
      </c>
      <c r="K13" s="9" t="s">
        <v>23</v>
      </c>
      <c r="L13" s="9" t="s">
        <v>24</v>
      </c>
      <c r="M13" s="9" t="s">
        <v>23</v>
      </c>
      <c r="N13" s="9" t="s">
        <v>24</v>
      </c>
      <c r="O13" s="9" t="s">
        <v>23</v>
      </c>
      <c r="P13" s="24" t="s">
        <v>24</v>
      </c>
      <c r="Q13" s="24" t="s">
        <v>23</v>
      </c>
      <c r="R13" s="24" t="s">
        <v>24</v>
      </c>
      <c r="S13" s="24" t="s">
        <v>23</v>
      </c>
      <c r="T13" s="24" t="s">
        <v>24</v>
      </c>
      <c r="U13" s="32"/>
      <c r="V13" s="32"/>
      <c r="W13" s="32"/>
      <c r="X13" s="32"/>
      <c r="Y13" s="32"/>
      <c r="Z13" s="32"/>
      <c r="AA13" s="32"/>
      <c r="AB13" s="32"/>
    </row>
    <row r="14" spans="1:28" s="15" customFormat="1" ht="15">
      <c r="A14" s="14" t="s">
        <v>35</v>
      </c>
      <c r="B14" s="14" t="s">
        <v>35</v>
      </c>
      <c r="C14" s="45" t="s">
        <v>37</v>
      </c>
      <c r="D14" s="46" t="s">
        <v>34</v>
      </c>
      <c r="E14" s="46" t="s">
        <v>36</v>
      </c>
      <c r="F14" s="47" t="e">
        <f>F15+F90+F119+F178+F199+F219+F240+F245+F252+F256+F266+F270+F277+F281+F286+F290</f>
        <v>#REF!</v>
      </c>
      <c r="G14" s="48" t="e">
        <f>G15+G90+G119+G178+G199+G219+G240+G245+G252+G256+G266+G270+G277+G281+G286+G290</f>
        <v>#REF!</v>
      </c>
      <c r="H14" s="48" t="e">
        <f>F14+G14</f>
        <v>#REF!</v>
      </c>
      <c r="I14" s="48" t="e">
        <f>I15+I90+I119+I178+I199+I219+I240+I245+I252+I256+I266+I270+I277+I281+I286+I290</f>
        <v>#REF!</v>
      </c>
      <c r="J14" s="48" t="e">
        <f>J15+J90+J119+J178+J199+J219+J240+J245+J252+J256+J266+J270+J277+J281+J286+J290</f>
        <v>#REF!</v>
      </c>
      <c r="K14" s="49" t="e">
        <f>K15+K90+K119+K178+K199+K219+K240+K245+K252+K256+K266+K270+K277+K281+K286+K290</f>
        <v>#REF!</v>
      </c>
      <c r="L14" s="48" t="e">
        <f>J14+K14</f>
        <v>#REF!</v>
      </c>
      <c r="M14" s="48" t="e">
        <f>M15+M90+M119+M178+M199+M219+M240+M245+M252+M256+M266+M270+M277+M281+M286+M290</f>
        <v>#REF!</v>
      </c>
      <c r="N14" s="48" t="e">
        <f>L14+M14</f>
        <v>#REF!</v>
      </c>
      <c r="O14" s="48" t="e">
        <f>O15+O90+O119+O178+O199+O219+O240+O245+O252+O256+O266+O270+O277+O281+O286+O290</f>
        <v>#REF!</v>
      </c>
      <c r="P14" s="50" t="e">
        <f>N14+O14</f>
        <v>#REF!</v>
      </c>
      <c r="Q14" s="50" t="e">
        <f>Q15+Q90+Q119+Q178+Q199+Q219+Q240+Q245+Q252+Q256+Q266+Q270+Q277+Q281+Q286+Q290</f>
        <v>#REF!</v>
      </c>
      <c r="R14" s="50" t="e">
        <f>P14+Q14</f>
        <v>#REF!</v>
      </c>
      <c r="S14" s="50" t="e">
        <f aca="true" t="shared" si="0" ref="S14:X14">S15+S90+S119+S178+S199+S219+S240+S245+S252+S256+S266+S270+S277+S281+S286+S290</f>
        <v>#REF!</v>
      </c>
      <c r="T14" s="34">
        <f t="shared" si="0"/>
        <v>125950.57099999998</v>
      </c>
      <c r="U14" s="41">
        <f t="shared" si="0"/>
        <v>341.79061</v>
      </c>
      <c r="V14" s="41">
        <f t="shared" si="0"/>
        <v>126292.36161</v>
      </c>
      <c r="W14" s="41">
        <f t="shared" si="0"/>
        <v>2265.9</v>
      </c>
      <c r="X14" s="41">
        <f t="shared" si="0"/>
        <v>128558.26161</v>
      </c>
      <c r="Y14" s="41">
        <f>Y15+Y90+Y119+Y178+Y199+Y219+Y240+Y245+Y252+Y256+Y266+Y270+Y277+Y281+Y286+Y290</f>
        <v>940.3030000000001</v>
      </c>
      <c r="Z14" s="41">
        <f>Z15+Z90+Z119+Z178+Z199+Z219+Z240+Z245+Z252+Z256+Z266+Z270+Z277+Z281+Z286+Z290</f>
        <v>129498.56460999999</v>
      </c>
      <c r="AA14" s="41">
        <f>AA15+AA90+AA119+AA178+AA199+AA219+AA240+AA245+AA252+AA256+AA266+AA270+AA277+AA281+AA286+AA290</f>
        <v>472.2899999999999</v>
      </c>
      <c r="AB14" s="51">
        <f>AB15+AB90+AB119+AB178+AB199+AB219+AB240+AB245+AB252+AB256+AB266+AB270+AB277+AB281+AB286+AB290</f>
        <v>129970.85461</v>
      </c>
    </row>
    <row r="15" spans="1:28" s="11" customFormat="1" ht="25.5">
      <c r="A15" s="10" t="s">
        <v>39</v>
      </c>
      <c r="B15" s="10" t="s">
        <v>35</v>
      </c>
      <c r="C15" s="45" t="s">
        <v>39</v>
      </c>
      <c r="D15" s="46" t="s">
        <v>38</v>
      </c>
      <c r="E15" s="46" t="s">
        <v>36</v>
      </c>
      <c r="F15" s="51">
        <v>72158.5</v>
      </c>
      <c r="G15" s="48" t="e">
        <f>G16+G55+G57+G61+G75+#REF!+G86+G84</f>
        <v>#REF!</v>
      </c>
      <c r="H15" s="48" t="e">
        <f>F15+G15</f>
        <v>#REF!</v>
      </c>
      <c r="I15" s="48" t="e">
        <f>I16+I55+I57+I61+I75+#REF!+I86+I84</f>
        <v>#REF!</v>
      </c>
      <c r="J15" s="48" t="e">
        <f>J16+J55+J57+J61+J75+J84+J86+#REF!</f>
        <v>#REF!</v>
      </c>
      <c r="K15" s="48" t="e">
        <f>K16+K55+K57+K61+K75+K84+K86+#REF!</f>
        <v>#REF!</v>
      </c>
      <c r="L15" s="48" t="e">
        <f>L16+L55+L57+L61+L75+L84+L86+#REF!</f>
        <v>#REF!</v>
      </c>
      <c r="M15" s="48" t="e">
        <f>M16+M55+M57+M61+M75+M84+M86+#REF!</f>
        <v>#REF!</v>
      </c>
      <c r="N15" s="48" t="e">
        <f>N16+N55+N57+N61+N75+N84+N86+#REF!</f>
        <v>#REF!</v>
      </c>
      <c r="O15" s="48" t="e">
        <f>O16+O55+O57+O61+O75+O84+O86+#REF!</f>
        <v>#REF!</v>
      </c>
      <c r="P15" s="50" t="e">
        <f>P16+P55+P57+P61+P75+P84+P86+#REF!</f>
        <v>#REF!</v>
      </c>
      <c r="Q15" s="50" t="e">
        <f>Q16+Q55+Q57+Q61+Q75+Q84+Q86+#REF!</f>
        <v>#REF!</v>
      </c>
      <c r="R15" s="50" t="e">
        <f>R16+R55+R57+R61+R75+R84+R86+#REF!</f>
        <v>#REF!</v>
      </c>
      <c r="S15" s="50" t="e">
        <f>S16+S55+S57+S61+S75+S84+S86+#REF!</f>
        <v>#REF!</v>
      </c>
      <c r="T15" s="34">
        <f aca="true" t="shared" si="1" ref="T15:Z15">T16+T55+T57+T61+T75+T84+T86</f>
        <v>50110.57999999999</v>
      </c>
      <c r="U15" s="34">
        <f t="shared" si="1"/>
        <v>188.13617000000002</v>
      </c>
      <c r="V15" s="34">
        <f t="shared" si="1"/>
        <v>50298.71617</v>
      </c>
      <c r="W15" s="34">
        <f t="shared" si="1"/>
        <v>0</v>
      </c>
      <c r="X15" s="34">
        <f t="shared" si="1"/>
        <v>50298.71617</v>
      </c>
      <c r="Y15" s="34">
        <f t="shared" si="1"/>
        <v>-557.99</v>
      </c>
      <c r="Z15" s="34">
        <f t="shared" si="1"/>
        <v>49740.726169999994</v>
      </c>
      <c r="AA15" s="34">
        <f>AA16+AA55+AA57+AA61+AA75+AA84+AA86+AA88</f>
        <v>197.37599999999995</v>
      </c>
      <c r="AB15" s="51">
        <f>AB16+AB55+AB57+AB61+AB75+AB84+AB86+AB88</f>
        <v>49938.10217</v>
      </c>
    </row>
    <row r="16" spans="1:28" s="11" customFormat="1" ht="25.5">
      <c r="A16" s="10" t="s">
        <v>67</v>
      </c>
      <c r="B16" s="10" t="s">
        <v>35</v>
      </c>
      <c r="C16" s="28" t="s">
        <v>67</v>
      </c>
      <c r="D16" s="52" t="s">
        <v>66</v>
      </c>
      <c r="E16" s="52" t="s">
        <v>36</v>
      </c>
      <c r="F16" s="53">
        <v>23812.6</v>
      </c>
      <c r="G16" s="54">
        <f>G17+G26+G38+G47</f>
        <v>-165.52000000000015</v>
      </c>
      <c r="H16" s="54">
        <f aca="true" t="shared" si="2" ref="H16:H90">F16+G16</f>
        <v>23647.079999999998</v>
      </c>
      <c r="I16" s="54">
        <f>I17+I26+I38+I47</f>
        <v>575.386</v>
      </c>
      <c r="J16" s="54">
        <f>J17+J47+J26+J38</f>
        <v>24222.454599999997</v>
      </c>
      <c r="K16" s="54">
        <f>K17+K26+K38+K47</f>
        <v>1108.61075</v>
      </c>
      <c r="L16" s="54">
        <f aca="true" t="shared" si="3" ref="L16:L83">J16+K16</f>
        <v>25331.065349999997</v>
      </c>
      <c r="M16" s="54">
        <f>M17+M26+M38+M47</f>
        <v>0</v>
      </c>
      <c r="N16" s="54">
        <f aca="true" t="shared" si="4" ref="N16:N83">L16+M16</f>
        <v>25331.065349999997</v>
      </c>
      <c r="O16" s="54">
        <f>O17+O26+O38+O47</f>
        <v>0</v>
      </c>
      <c r="P16" s="55">
        <f aca="true" t="shared" si="5" ref="P16:P26">N16+O16</f>
        <v>25331.065349999997</v>
      </c>
      <c r="Q16" s="55">
        <f>Q17+Q26+Q38+Q47</f>
        <v>479.6772</v>
      </c>
      <c r="R16" s="55">
        <f aca="true" t="shared" si="6" ref="R16:R26">P16+Q16</f>
        <v>25810.742549999995</v>
      </c>
      <c r="S16" s="55">
        <f aca="true" t="shared" si="7" ref="S16:X16">S17+S26+S38+S47</f>
        <v>1881.1568700000003</v>
      </c>
      <c r="T16" s="35">
        <f t="shared" si="7"/>
        <v>20170.199999999997</v>
      </c>
      <c r="U16" s="35">
        <f t="shared" si="7"/>
        <v>176.89052</v>
      </c>
      <c r="V16" s="35">
        <f t="shared" si="7"/>
        <v>20347.090519999998</v>
      </c>
      <c r="W16" s="35">
        <f t="shared" si="7"/>
        <v>0</v>
      </c>
      <c r="X16" s="35">
        <f t="shared" si="7"/>
        <v>20347.090519999998</v>
      </c>
      <c r="Y16" s="35">
        <f>Y17+Y26+Y38+Y47</f>
        <v>69.11</v>
      </c>
      <c r="Z16" s="35">
        <f>Z17+Z26+Z38+Z47</f>
        <v>20416.20052</v>
      </c>
      <c r="AA16" s="35">
        <f>AA17+AA26+AA38+AA47</f>
        <v>187.91599999999997</v>
      </c>
      <c r="AB16" s="53">
        <f>AB17+AB26+AB38+AB47</f>
        <v>20604.11652</v>
      </c>
    </row>
    <row r="17" spans="1:28" s="11" customFormat="1" ht="15">
      <c r="A17" s="10" t="s">
        <v>69</v>
      </c>
      <c r="B17" s="10" t="s">
        <v>35</v>
      </c>
      <c r="C17" s="28" t="s">
        <v>69</v>
      </c>
      <c r="D17" s="52" t="s">
        <v>68</v>
      </c>
      <c r="E17" s="52" t="s">
        <v>36</v>
      </c>
      <c r="F17" s="53">
        <v>6586.47</v>
      </c>
      <c r="G17" s="54">
        <f>G18+G21+G23</f>
        <v>12.800000000000011</v>
      </c>
      <c r="H17" s="54">
        <f t="shared" si="2"/>
        <v>6599.27</v>
      </c>
      <c r="I17" s="54">
        <f>I18+I21+I23</f>
        <v>17.769999999999996</v>
      </c>
      <c r="J17" s="54">
        <f>J18+J21+J23</f>
        <v>6607.487</v>
      </c>
      <c r="K17" s="54">
        <f>K18+K21+K23</f>
        <v>233.71494</v>
      </c>
      <c r="L17" s="54">
        <f t="shared" si="3"/>
        <v>6841.20194</v>
      </c>
      <c r="M17" s="54">
        <f>M18+M21+M23</f>
        <v>0</v>
      </c>
      <c r="N17" s="54">
        <f t="shared" si="4"/>
        <v>6841.20194</v>
      </c>
      <c r="O17" s="54">
        <f>O18+O21+O23</f>
        <v>0</v>
      </c>
      <c r="P17" s="55">
        <f t="shared" si="5"/>
        <v>6841.20194</v>
      </c>
      <c r="Q17" s="55">
        <f>Q18+Q21+Q23</f>
        <v>17.516000000000002</v>
      </c>
      <c r="R17" s="55">
        <f t="shared" si="6"/>
        <v>6858.7179399999995</v>
      </c>
      <c r="S17" s="55">
        <f aca="true" t="shared" si="8" ref="S17:X17">S18+S21+S23</f>
        <v>550.8126000000001</v>
      </c>
      <c r="T17" s="35">
        <f t="shared" si="8"/>
        <v>6587.7</v>
      </c>
      <c r="U17" s="35">
        <f t="shared" si="8"/>
        <v>45.25652</v>
      </c>
      <c r="V17" s="35">
        <f t="shared" si="8"/>
        <v>6632.95652</v>
      </c>
      <c r="W17" s="35">
        <f t="shared" si="8"/>
        <v>0</v>
      </c>
      <c r="X17" s="35">
        <f t="shared" si="8"/>
        <v>6632.95652</v>
      </c>
      <c r="Y17" s="35">
        <f>Y18+Y21+Y23</f>
        <v>40.799</v>
      </c>
      <c r="Z17" s="35">
        <f>Z18+Z21+Z23</f>
        <v>6673.75552</v>
      </c>
      <c r="AA17" s="35">
        <f>AA18+AA21+AA23</f>
        <v>-51.303000000000004</v>
      </c>
      <c r="AB17" s="53">
        <f>AB18+AB21+AB23</f>
        <v>6622.45252</v>
      </c>
    </row>
    <row r="18" spans="1:28" s="11" customFormat="1" ht="15">
      <c r="A18" s="10" t="s">
        <v>71</v>
      </c>
      <c r="B18" s="10" t="s">
        <v>35</v>
      </c>
      <c r="C18" s="28" t="s">
        <v>71</v>
      </c>
      <c r="D18" s="52" t="s">
        <v>70</v>
      </c>
      <c r="E18" s="52" t="s">
        <v>36</v>
      </c>
      <c r="F18" s="53">
        <v>1815</v>
      </c>
      <c r="G18" s="54">
        <f>G19+G20</f>
        <v>-512</v>
      </c>
      <c r="H18" s="54">
        <f t="shared" si="2"/>
        <v>1303</v>
      </c>
      <c r="I18" s="54">
        <f>I19+I20</f>
        <v>0</v>
      </c>
      <c r="J18" s="54">
        <f>J19+J20</f>
        <v>1293.397</v>
      </c>
      <c r="K18" s="54">
        <f>K19+K20</f>
        <v>0</v>
      </c>
      <c r="L18" s="54">
        <f t="shared" si="3"/>
        <v>1293.397</v>
      </c>
      <c r="M18" s="54">
        <f>M19+M20</f>
        <v>0</v>
      </c>
      <c r="N18" s="54">
        <f t="shared" si="4"/>
        <v>1293.397</v>
      </c>
      <c r="O18" s="54">
        <f>O19+O20</f>
        <v>0</v>
      </c>
      <c r="P18" s="55">
        <f t="shared" si="5"/>
        <v>1293.397</v>
      </c>
      <c r="Q18" s="55">
        <f>Q19+Q20</f>
        <v>0</v>
      </c>
      <c r="R18" s="55">
        <f t="shared" si="6"/>
        <v>1293.397</v>
      </c>
      <c r="S18" s="55">
        <f aca="true" t="shared" si="9" ref="S18:X18">S19+S20</f>
        <v>0</v>
      </c>
      <c r="T18" s="35">
        <f t="shared" si="9"/>
        <v>1430.8999999999999</v>
      </c>
      <c r="U18" s="35">
        <f t="shared" si="9"/>
        <v>0</v>
      </c>
      <c r="V18" s="35">
        <f t="shared" si="9"/>
        <v>1430.8999999999999</v>
      </c>
      <c r="W18" s="35">
        <f t="shared" si="9"/>
        <v>0</v>
      </c>
      <c r="X18" s="35">
        <f t="shared" si="9"/>
        <v>1430.8999999999999</v>
      </c>
      <c r="Y18" s="35">
        <f>Y19+Y20</f>
        <v>0</v>
      </c>
      <c r="Z18" s="35">
        <f>Z19+Z20</f>
        <v>1430.8999999999999</v>
      </c>
      <c r="AA18" s="35">
        <f>AA19+AA20</f>
        <v>-38.703</v>
      </c>
      <c r="AB18" s="53">
        <f>AB19+AB20</f>
        <v>1392.197</v>
      </c>
    </row>
    <row r="19" spans="1:28" s="11" customFormat="1" ht="51">
      <c r="A19" s="10" t="s">
        <v>71</v>
      </c>
      <c r="B19" s="10" t="s">
        <v>45</v>
      </c>
      <c r="C19" s="28" t="s">
        <v>45</v>
      </c>
      <c r="D19" s="52" t="s">
        <v>70</v>
      </c>
      <c r="E19" s="52" t="s">
        <v>44</v>
      </c>
      <c r="F19" s="53">
        <v>1815</v>
      </c>
      <c r="G19" s="54">
        <v>-891</v>
      </c>
      <c r="H19" s="54">
        <f t="shared" si="2"/>
        <v>924</v>
      </c>
      <c r="I19" s="54"/>
      <c r="J19" s="54">
        <f aca="true" t="shared" si="10" ref="J19:J83">H19+I19</f>
        <v>924</v>
      </c>
      <c r="K19" s="54"/>
      <c r="L19" s="54">
        <f t="shared" si="3"/>
        <v>924</v>
      </c>
      <c r="M19" s="54"/>
      <c r="N19" s="54">
        <f t="shared" si="4"/>
        <v>924</v>
      </c>
      <c r="O19" s="54"/>
      <c r="P19" s="55">
        <f t="shared" si="5"/>
        <v>924</v>
      </c>
      <c r="Q19" s="55"/>
      <c r="R19" s="55">
        <f t="shared" si="6"/>
        <v>924</v>
      </c>
      <c r="S19" s="55"/>
      <c r="T19" s="35">
        <v>1115.6</v>
      </c>
      <c r="U19" s="36"/>
      <c r="V19" s="36">
        <f aca="true" t="shared" si="11" ref="V19:V80">T19+U19</f>
        <v>1115.6</v>
      </c>
      <c r="W19" s="36"/>
      <c r="X19" s="36">
        <f>V19+W19</f>
        <v>1115.6</v>
      </c>
      <c r="Y19" s="36"/>
      <c r="Z19" s="36">
        <f>X19+Y19</f>
        <v>1115.6</v>
      </c>
      <c r="AA19" s="36"/>
      <c r="AB19" s="82">
        <f>Z19+AA19</f>
        <v>1115.6</v>
      </c>
    </row>
    <row r="20" spans="1:28" s="11" customFormat="1" ht="15">
      <c r="A20" s="10"/>
      <c r="B20" s="10"/>
      <c r="C20" s="28" t="s">
        <v>76</v>
      </c>
      <c r="D20" s="52" t="s">
        <v>70</v>
      </c>
      <c r="E20" s="52" t="s">
        <v>75</v>
      </c>
      <c r="F20" s="53">
        <v>0</v>
      </c>
      <c r="G20" s="54">
        <v>379</v>
      </c>
      <c r="H20" s="54">
        <f t="shared" si="2"/>
        <v>379</v>
      </c>
      <c r="I20" s="54"/>
      <c r="J20" s="54">
        <v>369.397</v>
      </c>
      <c r="K20" s="54"/>
      <c r="L20" s="54">
        <f t="shared" si="3"/>
        <v>369.397</v>
      </c>
      <c r="M20" s="54"/>
      <c r="N20" s="54">
        <f t="shared" si="4"/>
        <v>369.397</v>
      </c>
      <c r="O20" s="54"/>
      <c r="P20" s="55">
        <f t="shared" si="5"/>
        <v>369.397</v>
      </c>
      <c r="Q20" s="55"/>
      <c r="R20" s="55">
        <f t="shared" si="6"/>
        <v>369.397</v>
      </c>
      <c r="S20" s="55"/>
      <c r="T20" s="35">
        <v>315.3</v>
      </c>
      <c r="U20" s="36"/>
      <c r="V20" s="36">
        <f t="shared" si="11"/>
        <v>315.3</v>
      </c>
      <c r="W20" s="36"/>
      <c r="X20" s="36">
        <f>V20+W20</f>
        <v>315.3</v>
      </c>
      <c r="Y20" s="36"/>
      <c r="Z20" s="36">
        <f>X20+Y20</f>
        <v>315.3</v>
      </c>
      <c r="AA20" s="36">
        <v>-38.703</v>
      </c>
      <c r="AB20" s="82">
        <f>Z20+AA20</f>
        <v>276.597</v>
      </c>
    </row>
    <row r="21" spans="1:28" s="11" customFormat="1" ht="15">
      <c r="A21" s="10" t="s">
        <v>73</v>
      </c>
      <c r="B21" s="10" t="s">
        <v>35</v>
      </c>
      <c r="C21" s="28" t="s">
        <v>73</v>
      </c>
      <c r="D21" s="52" t="s">
        <v>72</v>
      </c>
      <c r="E21" s="52" t="s">
        <v>36</v>
      </c>
      <c r="F21" s="53">
        <v>2624</v>
      </c>
      <c r="G21" s="54">
        <f>G22</f>
        <v>798</v>
      </c>
      <c r="H21" s="54">
        <f t="shared" si="2"/>
        <v>3422</v>
      </c>
      <c r="I21" s="54">
        <f>I22</f>
        <v>-70</v>
      </c>
      <c r="J21" s="54">
        <f t="shared" si="10"/>
        <v>3352</v>
      </c>
      <c r="K21" s="54">
        <f>K22</f>
        <v>0</v>
      </c>
      <c r="L21" s="54">
        <f t="shared" si="3"/>
        <v>3352</v>
      </c>
      <c r="M21" s="54">
        <f>M22</f>
        <v>0</v>
      </c>
      <c r="N21" s="54">
        <f t="shared" si="4"/>
        <v>3352</v>
      </c>
      <c r="O21" s="54">
        <f>O22</f>
        <v>0</v>
      </c>
      <c r="P21" s="55">
        <f t="shared" si="5"/>
        <v>3352</v>
      </c>
      <c r="Q21" s="55">
        <f>Q22</f>
        <v>0</v>
      </c>
      <c r="R21" s="55">
        <f t="shared" si="6"/>
        <v>3352</v>
      </c>
      <c r="S21" s="55">
        <f aca="true" t="shared" si="12" ref="S21:AB21">S22</f>
        <v>0</v>
      </c>
      <c r="T21" s="35">
        <f t="shared" si="12"/>
        <v>3224.1</v>
      </c>
      <c r="U21" s="35">
        <f t="shared" si="12"/>
        <v>0</v>
      </c>
      <c r="V21" s="35">
        <f t="shared" si="12"/>
        <v>3224.1</v>
      </c>
      <c r="W21" s="35">
        <f t="shared" si="12"/>
        <v>0</v>
      </c>
      <c r="X21" s="35">
        <f t="shared" si="12"/>
        <v>3224.1</v>
      </c>
      <c r="Y21" s="35">
        <f t="shared" si="12"/>
        <v>0.4</v>
      </c>
      <c r="Z21" s="35">
        <f t="shared" si="12"/>
        <v>3224.5</v>
      </c>
      <c r="AA21" s="35">
        <f t="shared" si="12"/>
        <v>0</v>
      </c>
      <c r="AB21" s="53">
        <f t="shared" si="12"/>
        <v>3224.5</v>
      </c>
    </row>
    <row r="22" spans="1:28" s="11" customFormat="1" ht="51">
      <c r="A22" s="10" t="s">
        <v>73</v>
      </c>
      <c r="B22" s="10" t="s">
        <v>45</v>
      </c>
      <c r="C22" s="28" t="s">
        <v>45</v>
      </c>
      <c r="D22" s="52" t="s">
        <v>72</v>
      </c>
      <c r="E22" s="52" t="s">
        <v>44</v>
      </c>
      <c r="F22" s="53">
        <v>2624</v>
      </c>
      <c r="G22" s="54">
        <v>798</v>
      </c>
      <c r="H22" s="54">
        <f t="shared" si="2"/>
        <v>3422</v>
      </c>
      <c r="I22" s="54">
        <v>-70</v>
      </c>
      <c r="J22" s="54">
        <f t="shared" si="10"/>
        <v>3352</v>
      </c>
      <c r="K22" s="54"/>
      <c r="L22" s="54">
        <f t="shared" si="3"/>
        <v>3352</v>
      </c>
      <c r="M22" s="54"/>
      <c r="N22" s="54">
        <f t="shared" si="4"/>
        <v>3352</v>
      </c>
      <c r="O22" s="54"/>
      <c r="P22" s="55">
        <f t="shared" si="5"/>
        <v>3352</v>
      </c>
      <c r="Q22" s="55"/>
      <c r="R22" s="55">
        <f t="shared" si="6"/>
        <v>3352</v>
      </c>
      <c r="S22" s="55"/>
      <c r="T22" s="35">
        <v>3224.1</v>
      </c>
      <c r="U22" s="36"/>
      <c r="V22" s="36">
        <f t="shared" si="11"/>
        <v>3224.1</v>
      </c>
      <c r="W22" s="36"/>
      <c r="X22" s="36">
        <f>V22+W22</f>
        <v>3224.1</v>
      </c>
      <c r="Y22" s="36">
        <v>0.4</v>
      </c>
      <c r="Z22" s="36">
        <f>X22+Y22</f>
        <v>3224.5</v>
      </c>
      <c r="AA22" s="36"/>
      <c r="AB22" s="82">
        <f>Z22+AA22</f>
        <v>3224.5</v>
      </c>
    </row>
    <row r="23" spans="1:28" s="11" customFormat="1" ht="15">
      <c r="A23" s="10" t="s">
        <v>35</v>
      </c>
      <c r="B23" s="10" t="s">
        <v>35</v>
      </c>
      <c r="C23" s="28" t="s">
        <v>83</v>
      </c>
      <c r="D23" s="52" t="s">
        <v>74</v>
      </c>
      <c r="E23" s="52" t="s">
        <v>36</v>
      </c>
      <c r="F23" s="53">
        <v>2147.47</v>
      </c>
      <c r="G23" s="54">
        <f>G24+G25</f>
        <v>-273.2</v>
      </c>
      <c r="H23" s="54">
        <f t="shared" si="2"/>
        <v>1874.2699999999998</v>
      </c>
      <c r="I23" s="54">
        <f>I24+I25</f>
        <v>87.77</v>
      </c>
      <c r="J23" s="54">
        <f>J24+J25</f>
        <v>1962.09</v>
      </c>
      <c r="K23" s="54">
        <f>K24+K25</f>
        <v>233.71494</v>
      </c>
      <c r="L23" s="54">
        <f t="shared" si="3"/>
        <v>2195.80494</v>
      </c>
      <c r="M23" s="54">
        <f>M24+M25</f>
        <v>0</v>
      </c>
      <c r="N23" s="54">
        <f t="shared" si="4"/>
        <v>2195.80494</v>
      </c>
      <c r="O23" s="54">
        <f>O24+O25</f>
        <v>0</v>
      </c>
      <c r="P23" s="55">
        <f t="shared" si="5"/>
        <v>2195.80494</v>
      </c>
      <c r="Q23" s="55">
        <f>Q24+Q25</f>
        <v>17.516000000000002</v>
      </c>
      <c r="R23" s="55">
        <f t="shared" si="6"/>
        <v>2213.32094</v>
      </c>
      <c r="S23" s="55">
        <f aca="true" t="shared" si="13" ref="S23:X23">S24+S25</f>
        <v>550.8126000000001</v>
      </c>
      <c r="T23" s="35">
        <f t="shared" si="13"/>
        <v>1932.7</v>
      </c>
      <c r="U23" s="43">
        <f t="shared" si="13"/>
        <v>45.25652</v>
      </c>
      <c r="V23" s="35">
        <f t="shared" si="13"/>
        <v>1977.95652</v>
      </c>
      <c r="W23" s="43">
        <f t="shared" si="13"/>
        <v>0</v>
      </c>
      <c r="X23" s="35">
        <f t="shared" si="13"/>
        <v>1977.95652</v>
      </c>
      <c r="Y23" s="43">
        <f>Y24+Y25</f>
        <v>40.399</v>
      </c>
      <c r="Z23" s="35">
        <f>Z24+Z25</f>
        <v>2018.3555199999998</v>
      </c>
      <c r="AA23" s="43">
        <f>AA24+AA25</f>
        <v>-12.6</v>
      </c>
      <c r="AB23" s="53">
        <f>AB24+AB25</f>
        <v>2005.75552</v>
      </c>
    </row>
    <row r="24" spans="1:28" s="11" customFormat="1" ht="15">
      <c r="A24" s="10" t="s">
        <v>35</v>
      </c>
      <c r="B24" s="10" t="s">
        <v>47</v>
      </c>
      <c r="C24" s="28" t="s">
        <v>47</v>
      </c>
      <c r="D24" s="52" t="s">
        <v>74</v>
      </c>
      <c r="E24" s="52" t="s">
        <v>46</v>
      </c>
      <c r="F24" s="53">
        <v>1741.67</v>
      </c>
      <c r="G24" s="54">
        <v>105.8</v>
      </c>
      <c r="H24" s="54">
        <f t="shared" si="2"/>
        <v>1847.47</v>
      </c>
      <c r="I24" s="54">
        <v>87.77</v>
      </c>
      <c r="J24" s="54">
        <v>1935.29</v>
      </c>
      <c r="K24" s="54">
        <v>233.71494</v>
      </c>
      <c r="L24" s="54">
        <f t="shared" si="3"/>
        <v>2169.00494</v>
      </c>
      <c r="M24" s="54"/>
      <c r="N24" s="54">
        <f t="shared" si="4"/>
        <v>2169.00494</v>
      </c>
      <c r="O24" s="54"/>
      <c r="P24" s="55">
        <f t="shared" si="5"/>
        <v>2169.00494</v>
      </c>
      <c r="Q24" s="55">
        <v>17.042</v>
      </c>
      <c r="R24" s="55">
        <f t="shared" si="6"/>
        <v>2186.0469399999997</v>
      </c>
      <c r="S24" s="55">
        <v>550.3386</v>
      </c>
      <c r="T24" s="35">
        <v>1907.9</v>
      </c>
      <c r="U24" s="36">
        <v>44.25652</v>
      </c>
      <c r="V24" s="36">
        <f t="shared" si="11"/>
        <v>1952.15652</v>
      </c>
      <c r="W24" s="36"/>
      <c r="X24" s="36">
        <f>V24+W24</f>
        <v>1952.15652</v>
      </c>
      <c r="Y24" s="36">
        <v>40.399</v>
      </c>
      <c r="Z24" s="36">
        <f>X24+Y24</f>
        <v>1992.55552</v>
      </c>
      <c r="AA24" s="36"/>
      <c r="AB24" s="82">
        <f>Z24+AA24</f>
        <v>1992.55552</v>
      </c>
    </row>
    <row r="25" spans="1:28" s="11" customFormat="1" ht="15">
      <c r="A25" s="10" t="s">
        <v>35</v>
      </c>
      <c r="B25" s="10" t="s">
        <v>76</v>
      </c>
      <c r="C25" s="28" t="s">
        <v>76</v>
      </c>
      <c r="D25" s="52" t="s">
        <v>74</v>
      </c>
      <c r="E25" s="52" t="s">
        <v>75</v>
      </c>
      <c r="F25" s="53">
        <v>405.8</v>
      </c>
      <c r="G25" s="54">
        <v>-379</v>
      </c>
      <c r="H25" s="54">
        <f t="shared" si="2"/>
        <v>26.80000000000001</v>
      </c>
      <c r="I25" s="54"/>
      <c r="J25" s="54">
        <v>26.8</v>
      </c>
      <c r="K25" s="54"/>
      <c r="L25" s="54">
        <f t="shared" si="3"/>
        <v>26.8</v>
      </c>
      <c r="M25" s="54"/>
      <c r="N25" s="54">
        <f t="shared" si="4"/>
        <v>26.8</v>
      </c>
      <c r="O25" s="54"/>
      <c r="P25" s="55">
        <f t="shared" si="5"/>
        <v>26.8</v>
      </c>
      <c r="Q25" s="55">
        <v>0.474</v>
      </c>
      <c r="R25" s="55">
        <f t="shared" si="6"/>
        <v>27.274</v>
      </c>
      <c r="S25" s="55">
        <v>0.474</v>
      </c>
      <c r="T25" s="35">
        <v>24.8</v>
      </c>
      <c r="U25" s="36">
        <v>1</v>
      </c>
      <c r="V25" s="36">
        <f t="shared" si="11"/>
        <v>25.8</v>
      </c>
      <c r="W25" s="36"/>
      <c r="X25" s="36">
        <f>V25+W25</f>
        <v>25.8</v>
      </c>
      <c r="Y25" s="36"/>
      <c r="Z25" s="36">
        <f>X25+Y25</f>
        <v>25.8</v>
      </c>
      <c r="AA25" s="36">
        <v>-12.6</v>
      </c>
      <c r="AB25" s="82">
        <f>Z25+AA25</f>
        <v>13.200000000000001</v>
      </c>
    </row>
    <row r="26" spans="1:28" s="11" customFormat="1" ht="15">
      <c r="A26" s="10" t="s">
        <v>78</v>
      </c>
      <c r="B26" s="10" t="s">
        <v>35</v>
      </c>
      <c r="C26" s="28" t="s">
        <v>78</v>
      </c>
      <c r="D26" s="52" t="s">
        <v>77</v>
      </c>
      <c r="E26" s="52" t="s">
        <v>36</v>
      </c>
      <c r="F26" s="53">
        <v>9500.2</v>
      </c>
      <c r="G26" s="54">
        <f>G27+G31+G34</f>
        <v>56.37999999999988</v>
      </c>
      <c r="H26" s="54">
        <f t="shared" si="2"/>
        <v>9556.58</v>
      </c>
      <c r="I26" s="54">
        <f>I27+I31+I34</f>
        <v>453.966</v>
      </c>
      <c r="J26" s="54">
        <f>J27+J31+J34</f>
        <v>9985.179</v>
      </c>
      <c r="K26" s="54">
        <f>K27+K31+K34</f>
        <v>714.22381</v>
      </c>
      <c r="L26" s="54">
        <f t="shared" si="3"/>
        <v>10699.40281</v>
      </c>
      <c r="M26" s="54">
        <f>M27+M31+M34</f>
        <v>0</v>
      </c>
      <c r="N26" s="54">
        <f t="shared" si="4"/>
        <v>10699.40281</v>
      </c>
      <c r="O26" s="54">
        <f>O27+O31+O34</f>
        <v>0</v>
      </c>
      <c r="P26" s="55">
        <f t="shared" si="5"/>
        <v>10699.40281</v>
      </c>
      <c r="Q26" s="55">
        <f>Q27+Q31+Q34</f>
        <v>446.4612</v>
      </c>
      <c r="R26" s="55">
        <f t="shared" si="6"/>
        <v>11145.86401</v>
      </c>
      <c r="S26" s="55">
        <f aca="true" t="shared" si="14" ref="S26:X26">S27+S31+S34</f>
        <v>1009.39212</v>
      </c>
      <c r="T26" s="35">
        <f t="shared" si="14"/>
        <v>6076.9</v>
      </c>
      <c r="U26" s="35">
        <f t="shared" si="14"/>
        <v>70.48400000000001</v>
      </c>
      <c r="V26" s="35">
        <f t="shared" si="14"/>
        <v>6147.384</v>
      </c>
      <c r="W26" s="35">
        <f t="shared" si="14"/>
        <v>0</v>
      </c>
      <c r="X26" s="35">
        <f t="shared" si="14"/>
        <v>6147.384</v>
      </c>
      <c r="Y26" s="35">
        <f>Y27+Y31+Y34</f>
        <v>30.253</v>
      </c>
      <c r="Z26" s="35">
        <f>Z27+Z31+Z34</f>
        <v>6177.637</v>
      </c>
      <c r="AA26" s="35">
        <f>AA27+AA31+AA34</f>
        <v>13.049999999999983</v>
      </c>
      <c r="AB26" s="53">
        <f>AB27+AB31+AB34</f>
        <v>6190.687</v>
      </c>
    </row>
    <row r="27" spans="1:28" s="11" customFormat="1" ht="15">
      <c r="A27" s="10" t="s">
        <v>71</v>
      </c>
      <c r="B27" s="10" t="s">
        <v>35</v>
      </c>
      <c r="C27" s="28" t="s">
        <v>71</v>
      </c>
      <c r="D27" s="52" t="s">
        <v>79</v>
      </c>
      <c r="E27" s="52" t="s">
        <v>36</v>
      </c>
      <c r="F27" s="53">
        <v>1317</v>
      </c>
      <c r="G27" s="54">
        <f>G28+G30</f>
        <v>1402.1</v>
      </c>
      <c r="H27" s="54">
        <f t="shared" si="2"/>
        <v>2719.1</v>
      </c>
      <c r="I27" s="54">
        <f>I28+I30</f>
        <v>0</v>
      </c>
      <c r="J27" s="54">
        <f>J28+J30</f>
        <v>2693.833</v>
      </c>
      <c r="K27" s="54">
        <f>K28+K30</f>
        <v>0</v>
      </c>
      <c r="L27" s="54">
        <f aca="true" t="shared" si="15" ref="L27:R27">L28+L30+L29</f>
        <v>2693.833</v>
      </c>
      <c r="M27" s="54">
        <f t="shared" si="15"/>
        <v>0</v>
      </c>
      <c r="N27" s="54">
        <f t="shared" si="15"/>
        <v>2693.833</v>
      </c>
      <c r="O27" s="54">
        <f t="shared" si="15"/>
        <v>0</v>
      </c>
      <c r="P27" s="55">
        <f t="shared" si="15"/>
        <v>2693.833</v>
      </c>
      <c r="Q27" s="55">
        <f t="shared" si="15"/>
        <v>0</v>
      </c>
      <c r="R27" s="55">
        <f t="shared" si="15"/>
        <v>2693.833</v>
      </c>
      <c r="S27" s="55">
        <f>S28+S30+S29</f>
        <v>0</v>
      </c>
      <c r="T27" s="35">
        <f>T28+T29+T30</f>
        <v>1741.7</v>
      </c>
      <c r="U27" s="36"/>
      <c r="V27" s="36">
        <f t="shared" si="11"/>
        <v>1741.7</v>
      </c>
      <c r="W27" s="36"/>
      <c r="X27" s="36">
        <f>V27+W27</f>
        <v>1741.7</v>
      </c>
      <c r="Y27" s="36"/>
      <c r="Z27" s="36">
        <f>X27+Y27</f>
        <v>1741.7</v>
      </c>
      <c r="AA27" s="36">
        <f>AA28+AA29+AA30</f>
        <v>-75.692</v>
      </c>
      <c r="AB27" s="82">
        <f>Z27+AA27</f>
        <v>1666.008</v>
      </c>
    </row>
    <row r="28" spans="1:28" s="11" customFormat="1" ht="51">
      <c r="A28" s="10" t="s">
        <v>71</v>
      </c>
      <c r="B28" s="10" t="s">
        <v>45</v>
      </c>
      <c r="C28" s="28" t="s">
        <v>45</v>
      </c>
      <c r="D28" s="52" t="s">
        <v>79</v>
      </c>
      <c r="E28" s="52" t="s">
        <v>44</v>
      </c>
      <c r="F28" s="53">
        <v>1317</v>
      </c>
      <c r="G28" s="54">
        <v>636</v>
      </c>
      <c r="H28" s="54">
        <f t="shared" si="2"/>
        <v>1953</v>
      </c>
      <c r="I28" s="54"/>
      <c r="J28" s="54">
        <f t="shared" si="10"/>
        <v>1953</v>
      </c>
      <c r="K28" s="54"/>
      <c r="L28" s="54">
        <f t="shared" si="3"/>
        <v>1953</v>
      </c>
      <c r="M28" s="54">
        <v>-269.754</v>
      </c>
      <c r="N28" s="54">
        <f t="shared" si="4"/>
        <v>1683.246</v>
      </c>
      <c r="O28" s="54"/>
      <c r="P28" s="55">
        <f aca="true" t="shared" si="16" ref="P28:P35">N28+O28</f>
        <v>1683.246</v>
      </c>
      <c r="Q28" s="55"/>
      <c r="R28" s="55">
        <f aca="true" t="shared" si="17" ref="R28:R35">P28+Q28</f>
        <v>1683.246</v>
      </c>
      <c r="S28" s="55"/>
      <c r="T28" s="35">
        <v>1346.2</v>
      </c>
      <c r="U28" s="36"/>
      <c r="V28" s="36">
        <f t="shared" si="11"/>
        <v>1346.2</v>
      </c>
      <c r="W28" s="36"/>
      <c r="X28" s="36">
        <f>V28+W28</f>
        <v>1346.2</v>
      </c>
      <c r="Y28" s="36"/>
      <c r="Z28" s="36">
        <f>X28+Y28</f>
        <v>1346.2</v>
      </c>
      <c r="AA28" s="36"/>
      <c r="AB28" s="82">
        <f>Z28+AA28</f>
        <v>1346.2</v>
      </c>
    </row>
    <row r="29" spans="1:28" s="11" customFormat="1" ht="25.5">
      <c r="A29" s="10"/>
      <c r="B29" s="10"/>
      <c r="C29" s="28" t="s">
        <v>49</v>
      </c>
      <c r="D29" s="52" t="s">
        <v>79</v>
      </c>
      <c r="E29" s="52" t="s">
        <v>48</v>
      </c>
      <c r="F29" s="53"/>
      <c r="G29" s="54"/>
      <c r="H29" s="54"/>
      <c r="I29" s="54"/>
      <c r="J29" s="54"/>
      <c r="K29" s="54"/>
      <c r="L29" s="54"/>
      <c r="M29" s="54">
        <v>269.754</v>
      </c>
      <c r="N29" s="54">
        <f>M29</f>
        <v>269.754</v>
      </c>
      <c r="O29" s="54"/>
      <c r="P29" s="55">
        <f t="shared" si="16"/>
        <v>269.754</v>
      </c>
      <c r="Q29" s="55"/>
      <c r="R29" s="55">
        <f t="shared" si="17"/>
        <v>269.754</v>
      </c>
      <c r="S29" s="55"/>
      <c r="T29" s="35"/>
      <c r="U29" s="36"/>
      <c r="V29" s="36">
        <f t="shared" si="11"/>
        <v>0</v>
      </c>
      <c r="W29" s="36"/>
      <c r="X29" s="36">
        <f>V29+W29</f>
        <v>0</v>
      </c>
      <c r="Y29" s="36"/>
      <c r="Z29" s="36">
        <f>X29+Y29</f>
        <v>0</v>
      </c>
      <c r="AA29" s="36"/>
      <c r="AB29" s="82">
        <f>Z29+AA29</f>
        <v>0</v>
      </c>
    </row>
    <row r="30" spans="1:28" s="11" customFormat="1" ht="15">
      <c r="A30" s="10"/>
      <c r="B30" s="10"/>
      <c r="C30" s="28" t="s">
        <v>76</v>
      </c>
      <c r="D30" s="52" t="s">
        <v>79</v>
      </c>
      <c r="E30" s="52" t="s">
        <v>75</v>
      </c>
      <c r="F30" s="53">
        <v>0</v>
      </c>
      <c r="G30" s="54">
        <v>766.1</v>
      </c>
      <c r="H30" s="54">
        <f t="shared" si="2"/>
        <v>766.1</v>
      </c>
      <c r="I30" s="54"/>
      <c r="J30" s="54">
        <v>740.833</v>
      </c>
      <c r="K30" s="54"/>
      <c r="L30" s="54">
        <f t="shared" si="3"/>
        <v>740.833</v>
      </c>
      <c r="M30" s="54"/>
      <c r="N30" s="54">
        <f t="shared" si="4"/>
        <v>740.833</v>
      </c>
      <c r="O30" s="54"/>
      <c r="P30" s="55">
        <f t="shared" si="16"/>
        <v>740.833</v>
      </c>
      <c r="Q30" s="55"/>
      <c r="R30" s="55">
        <f t="shared" si="17"/>
        <v>740.833</v>
      </c>
      <c r="S30" s="55"/>
      <c r="T30" s="35">
        <v>395.5</v>
      </c>
      <c r="U30" s="36"/>
      <c r="V30" s="36">
        <f t="shared" si="11"/>
        <v>395.5</v>
      </c>
      <c r="W30" s="36"/>
      <c r="X30" s="36">
        <f>V30+W30</f>
        <v>395.5</v>
      </c>
      <c r="Y30" s="36"/>
      <c r="Z30" s="36">
        <f>X30+Y30</f>
        <v>395.5</v>
      </c>
      <c r="AA30" s="36">
        <v>-75.692</v>
      </c>
      <c r="AB30" s="82">
        <f>Z30+AA30</f>
        <v>319.808</v>
      </c>
    </row>
    <row r="31" spans="1:28" s="11" customFormat="1" ht="15">
      <c r="A31" s="10" t="s">
        <v>81</v>
      </c>
      <c r="B31" s="10" t="s">
        <v>35</v>
      </c>
      <c r="C31" s="28" t="s">
        <v>81</v>
      </c>
      <c r="D31" s="52" t="s">
        <v>80</v>
      </c>
      <c r="E31" s="52" t="s">
        <v>36</v>
      </c>
      <c r="F31" s="53">
        <v>2160</v>
      </c>
      <c r="G31" s="54">
        <f>G32</f>
        <v>-636</v>
      </c>
      <c r="H31" s="54">
        <f t="shared" si="2"/>
        <v>1524</v>
      </c>
      <c r="I31" s="54">
        <f>I32</f>
        <v>43</v>
      </c>
      <c r="J31" s="54">
        <f>J32</f>
        <v>1567</v>
      </c>
      <c r="K31" s="54">
        <f>K32</f>
        <v>303.34015</v>
      </c>
      <c r="L31" s="54">
        <f t="shared" si="3"/>
        <v>1870.34015</v>
      </c>
      <c r="M31" s="54">
        <f>M32+M33</f>
        <v>0</v>
      </c>
      <c r="N31" s="54">
        <f t="shared" si="4"/>
        <v>1870.34015</v>
      </c>
      <c r="O31" s="54">
        <f>O32+O33</f>
        <v>0</v>
      </c>
      <c r="P31" s="55">
        <f t="shared" si="16"/>
        <v>1870.34015</v>
      </c>
      <c r="Q31" s="55">
        <f>Q32+Q33</f>
        <v>188</v>
      </c>
      <c r="R31" s="55">
        <f t="shared" si="17"/>
        <v>2058.34015</v>
      </c>
      <c r="S31" s="55">
        <f aca="true" t="shared" si="18" ref="S31:X31">S32+S33</f>
        <v>729.8308</v>
      </c>
      <c r="T31" s="35">
        <f t="shared" si="18"/>
        <v>2036.5</v>
      </c>
      <c r="U31" s="35">
        <f t="shared" si="18"/>
        <v>0</v>
      </c>
      <c r="V31" s="35">
        <f t="shared" si="18"/>
        <v>2036.5</v>
      </c>
      <c r="W31" s="35">
        <f t="shared" si="18"/>
        <v>0</v>
      </c>
      <c r="X31" s="35">
        <f t="shared" si="18"/>
        <v>2036.5</v>
      </c>
      <c r="Y31" s="35">
        <f>Y32+Y33</f>
        <v>0</v>
      </c>
      <c r="Z31" s="35">
        <f>Z32+Z33</f>
        <v>2036.5</v>
      </c>
      <c r="AA31" s="35">
        <f>AA32+AA33</f>
        <v>256.96</v>
      </c>
      <c r="AB31" s="53">
        <f>AB32+AB33</f>
        <v>2293.46</v>
      </c>
    </row>
    <row r="32" spans="1:28" s="11" customFormat="1" ht="51">
      <c r="A32" s="10" t="s">
        <v>81</v>
      </c>
      <c r="B32" s="10" t="s">
        <v>45</v>
      </c>
      <c r="C32" s="28" t="s">
        <v>45</v>
      </c>
      <c r="D32" s="52" t="s">
        <v>80</v>
      </c>
      <c r="E32" s="52" t="s">
        <v>44</v>
      </c>
      <c r="F32" s="53">
        <v>2160</v>
      </c>
      <c r="G32" s="54">
        <v>-636</v>
      </c>
      <c r="H32" s="54">
        <f t="shared" si="2"/>
        <v>1524</v>
      </c>
      <c r="I32" s="54">
        <v>43</v>
      </c>
      <c r="J32" s="54">
        <f>H32+I32</f>
        <v>1567</v>
      </c>
      <c r="K32" s="54">
        <v>303.34015</v>
      </c>
      <c r="L32" s="54">
        <f t="shared" si="3"/>
        <v>1870.34015</v>
      </c>
      <c r="M32" s="54">
        <v>-193.96592</v>
      </c>
      <c r="N32" s="54">
        <f t="shared" si="4"/>
        <v>1676.37423</v>
      </c>
      <c r="O32" s="54"/>
      <c r="P32" s="55">
        <f t="shared" si="16"/>
        <v>1676.37423</v>
      </c>
      <c r="Q32" s="55">
        <v>35</v>
      </c>
      <c r="R32" s="55">
        <f t="shared" si="17"/>
        <v>1711.37423</v>
      </c>
      <c r="S32" s="55"/>
      <c r="T32" s="35">
        <v>2036.5</v>
      </c>
      <c r="U32" s="36"/>
      <c r="V32" s="36">
        <f t="shared" si="11"/>
        <v>2036.5</v>
      </c>
      <c r="W32" s="36"/>
      <c r="X32" s="36">
        <f>V32+W32</f>
        <v>2036.5</v>
      </c>
      <c r="Y32" s="36"/>
      <c r="Z32" s="36">
        <f>X32+Y32</f>
        <v>2036.5</v>
      </c>
      <c r="AA32" s="36">
        <v>256.96</v>
      </c>
      <c r="AB32" s="82">
        <f>Z32+AA32</f>
        <v>2293.46</v>
      </c>
    </row>
    <row r="33" spans="1:28" s="11" customFormat="1" ht="25.5">
      <c r="A33" s="10"/>
      <c r="B33" s="10"/>
      <c r="C33" s="28" t="s">
        <v>49</v>
      </c>
      <c r="D33" s="52" t="s">
        <v>80</v>
      </c>
      <c r="E33" s="52" t="s">
        <v>48</v>
      </c>
      <c r="F33" s="53"/>
      <c r="G33" s="54"/>
      <c r="H33" s="54"/>
      <c r="I33" s="54"/>
      <c r="J33" s="54"/>
      <c r="K33" s="54"/>
      <c r="L33" s="54"/>
      <c r="M33" s="54">
        <v>193.96592</v>
      </c>
      <c r="N33" s="54">
        <f>L33+M33</f>
        <v>193.96592</v>
      </c>
      <c r="O33" s="54"/>
      <c r="P33" s="55">
        <f t="shared" si="16"/>
        <v>193.96592</v>
      </c>
      <c r="Q33" s="55">
        <v>153</v>
      </c>
      <c r="R33" s="55">
        <f t="shared" si="17"/>
        <v>346.96592</v>
      </c>
      <c r="S33" s="55">
        <v>729.8308</v>
      </c>
      <c r="T33" s="35"/>
      <c r="U33" s="36"/>
      <c r="V33" s="36">
        <f t="shared" si="11"/>
        <v>0</v>
      </c>
      <c r="W33" s="36"/>
      <c r="X33" s="36">
        <f>V33+W33</f>
        <v>0</v>
      </c>
      <c r="Y33" s="36"/>
      <c r="Z33" s="36">
        <f>X33+Y33</f>
        <v>0</v>
      </c>
      <c r="AA33" s="36"/>
      <c r="AB33" s="82">
        <f>Z33+AA33</f>
        <v>0</v>
      </c>
    </row>
    <row r="34" spans="1:28" s="11" customFormat="1" ht="15">
      <c r="A34" s="10" t="s">
        <v>83</v>
      </c>
      <c r="B34" s="10" t="s">
        <v>35</v>
      </c>
      <c r="C34" s="28" t="s">
        <v>83</v>
      </c>
      <c r="D34" s="52" t="s">
        <v>82</v>
      </c>
      <c r="E34" s="52" t="s">
        <v>36</v>
      </c>
      <c r="F34" s="53">
        <v>6023.21</v>
      </c>
      <c r="G34" s="54">
        <f>G35+G37</f>
        <v>-709.72</v>
      </c>
      <c r="H34" s="54">
        <f t="shared" si="2"/>
        <v>5313.49</v>
      </c>
      <c r="I34" s="54">
        <f>I35+I37</f>
        <v>410.966</v>
      </c>
      <c r="J34" s="54">
        <f>J35+J37</f>
        <v>5724.346</v>
      </c>
      <c r="K34" s="54">
        <f>K35+K37</f>
        <v>410.88365999999996</v>
      </c>
      <c r="L34" s="54">
        <f t="shared" si="3"/>
        <v>6135.229659999999</v>
      </c>
      <c r="M34" s="54">
        <f>M35+M37+M36</f>
        <v>0</v>
      </c>
      <c r="N34" s="54">
        <f t="shared" si="4"/>
        <v>6135.229659999999</v>
      </c>
      <c r="O34" s="54">
        <f>O35+O37+O36</f>
        <v>0</v>
      </c>
      <c r="P34" s="55">
        <f t="shared" si="16"/>
        <v>6135.229659999999</v>
      </c>
      <c r="Q34" s="55">
        <f>Q35+Q37+Q36</f>
        <v>258.4612</v>
      </c>
      <c r="R34" s="55">
        <f t="shared" si="17"/>
        <v>6393.690859999999</v>
      </c>
      <c r="S34" s="55">
        <f>S35+S37+S36</f>
        <v>279.56132</v>
      </c>
      <c r="T34" s="35">
        <f aca="true" t="shared" si="19" ref="T34:Z34">T35+T36+T37</f>
        <v>2298.7</v>
      </c>
      <c r="U34" s="35">
        <f t="shared" si="19"/>
        <v>70.48400000000001</v>
      </c>
      <c r="V34" s="35">
        <f t="shared" si="19"/>
        <v>2369.1839999999997</v>
      </c>
      <c r="W34" s="35">
        <f t="shared" si="19"/>
        <v>0</v>
      </c>
      <c r="X34" s="35">
        <f t="shared" si="19"/>
        <v>2369.1839999999997</v>
      </c>
      <c r="Y34" s="35">
        <f t="shared" si="19"/>
        <v>30.253</v>
      </c>
      <c r="Z34" s="35">
        <f t="shared" si="19"/>
        <v>2399.437</v>
      </c>
      <c r="AA34" s="35">
        <f>AA35+AA36+AA37</f>
        <v>-168.218</v>
      </c>
      <c r="AB34" s="53">
        <f>AB35+AB36+AB37</f>
        <v>2231.219</v>
      </c>
    </row>
    <row r="35" spans="1:28" s="11" customFormat="1" ht="15">
      <c r="A35" s="10" t="s">
        <v>83</v>
      </c>
      <c r="B35" s="10" t="s">
        <v>47</v>
      </c>
      <c r="C35" s="28" t="s">
        <v>47</v>
      </c>
      <c r="D35" s="52" t="s">
        <v>82</v>
      </c>
      <c r="E35" s="52" t="s">
        <v>46</v>
      </c>
      <c r="F35" s="53">
        <v>5159.97</v>
      </c>
      <c r="G35" s="54">
        <v>56.28</v>
      </c>
      <c r="H35" s="54">
        <f t="shared" si="2"/>
        <v>5216.25</v>
      </c>
      <c r="I35" s="54">
        <v>410.966</v>
      </c>
      <c r="J35" s="54">
        <v>5629.763</v>
      </c>
      <c r="K35" s="54">
        <v>378.65666</v>
      </c>
      <c r="L35" s="54">
        <f t="shared" si="3"/>
        <v>6008.41966</v>
      </c>
      <c r="M35" s="54">
        <v>-850.78699</v>
      </c>
      <c r="N35" s="54">
        <f t="shared" si="4"/>
        <v>5157.63267</v>
      </c>
      <c r="O35" s="54"/>
      <c r="P35" s="55">
        <f t="shared" si="16"/>
        <v>5157.63267</v>
      </c>
      <c r="Q35" s="55">
        <v>129.6612</v>
      </c>
      <c r="R35" s="55">
        <f t="shared" si="17"/>
        <v>5287.2938699999995</v>
      </c>
      <c r="S35" s="55">
        <v>276.26092</v>
      </c>
      <c r="T35" s="35">
        <v>2243.6</v>
      </c>
      <c r="U35" s="36">
        <v>64.084</v>
      </c>
      <c r="V35" s="36">
        <f t="shared" si="11"/>
        <v>2307.6839999999997</v>
      </c>
      <c r="W35" s="36"/>
      <c r="X35" s="36">
        <f>V35+W35</f>
        <v>2307.6839999999997</v>
      </c>
      <c r="Y35" s="36">
        <v>30.253</v>
      </c>
      <c r="Z35" s="36">
        <f>X35+Y35</f>
        <v>2337.937</v>
      </c>
      <c r="AA35" s="36">
        <v>-156.748</v>
      </c>
      <c r="AB35" s="82">
        <f>Z35+AA35</f>
        <v>2181.189</v>
      </c>
    </row>
    <row r="36" spans="1:28" s="11" customFormat="1" ht="25.5">
      <c r="A36" s="10"/>
      <c r="B36" s="10"/>
      <c r="C36" s="28" t="s">
        <v>49</v>
      </c>
      <c r="D36" s="52" t="s">
        <v>82</v>
      </c>
      <c r="E36" s="52" t="s">
        <v>48</v>
      </c>
      <c r="F36" s="53"/>
      <c r="G36" s="54"/>
      <c r="H36" s="54"/>
      <c r="I36" s="54"/>
      <c r="J36" s="54"/>
      <c r="K36" s="54"/>
      <c r="L36" s="54"/>
      <c r="M36" s="54">
        <v>876.85124</v>
      </c>
      <c r="N36" s="54">
        <f>L36+M36</f>
        <v>876.85124</v>
      </c>
      <c r="O36" s="54"/>
      <c r="P36" s="55">
        <f aca="true" t="shared" si="20" ref="P36:P60">N36+O36</f>
        <v>876.85124</v>
      </c>
      <c r="Q36" s="55">
        <v>128</v>
      </c>
      <c r="R36" s="55">
        <f aca="true" t="shared" si="21" ref="R36:R60">P36+Q36</f>
        <v>1004.85124</v>
      </c>
      <c r="S36" s="55"/>
      <c r="T36" s="35"/>
      <c r="U36" s="36"/>
      <c r="V36" s="36">
        <f t="shared" si="11"/>
        <v>0</v>
      </c>
      <c r="W36" s="36"/>
      <c r="X36" s="36">
        <f>V36+W36</f>
        <v>0</v>
      </c>
      <c r="Y36" s="36"/>
      <c r="Z36" s="36">
        <f>X36+Y36</f>
        <v>0</v>
      </c>
      <c r="AA36" s="36"/>
      <c r="AB36" s="82">
        <f>Z36+AA36</f>
        <v>0</v>
      </c>
    </row>
    <row r="37" spans="1:28" s="11" customFormat="1" ht="15">
      <c r="A37" s="10" t="s">
        <v>83</v>
      </c>
      <c r="B37" s="10" t="s">
        <v>76</v>
      </c>
      <c r="C37" s="28" t="s">
        <v>76</v>
      </c>
      <c r="D37" s="52" t="s">
        <v>82</v>
      </c>
      <c r="E37" s="52" t="s">
        <v>75</v>
      </c>
      <c r="F37" s="53">
        <v>863.24</v>
      </c>
      <c r="G37" s="54">
        <v>-766</v>
      </c>
      <c r="H37" s="54">
        <f t="shared" si="2"/>
        <v>97.24000000000001</v>
      </c>
      <c r="I37" s="54"/>
      <c r="J37" s="54">
        <v>94.583</v>
      </c>
      <c r="K37" s="54">
        <v>32.227</v>
      </c>
      <c r="L37" s="54">
        <f t="shared" si="3"/>
        <v>126.81</v>
      </c>
      <c r="M37" s="54">
        <v>-26.06425</v>
      </c>
      <c r="N37" s="54">
        <f t="shared" si="4"/>
        <v>100.74575</v>
      </c>
      <c r="O37" s="54"/>
      <c r="P37" s="55">
        <f t="shared" si="20"/>
        <v>100.74575</v>
      </c>
      <c r="Q37" s="55">
        <v>0.8</v>
      </c>
      <c r="R37" s="55">
        <f t="shared" si="21"/>
        <v>101.54575</v>
      </c>
      <c r="S37" s="55">
        <v>3.3004</v>
      </c>
      <c r="T37" s="35">
        <v>55.1</v>
      </c>
      <c r="U37" s="36">
        <v>6.4</v>
      </c>
      <c r="V37" s="36">
        <f t="shared" si="11"/>
        <v>61.5</v>
      </c>
      <c r="W37" s="36"/>
      <c r="X37" s="36">
        <f>V37+W37</f>
        <v>61.5</v>
      </c>
      <c r="Y37" s="36"/>
      <c r="Z37" s="36">
        <f>X37+Y37</f>
        <v>61.5</v>
      </c>
      <c r="AA37" s="36">
        <v>-11.47</v>
      </c>
      <c r="AB37" s="82">
        <f>Z37+AA37</f>
        <v>50.03</v>
      </c>
    </row>
    <row r="38" spans="1:28" s="11" customFormat="1" ht="15">
      <c r="A38" s="10" t="s">
        <v>85</v>
      </c>
      <c r="B38" s="10" t="s">
        <v>35</v>
      </c>
      <c r="C38" s="28" t="s">
        <v>85</v>
      </c>
      <c r="D38" s="52" t="s">
        <v>84</v>
      </c>
      <c r="E38" s="52" t="s">
        <v>36</v>
      </c>
      <c r="F38" s="53">
        <v>5008.85</v>
      </c>
      <c r="G38" s="54">
        <f>G39+G42+G44</f>
        <v>-234.70000000000005</v>
      </c>
      <c r="H38" s="54">
        <f t="shared" si="2"/>
        <v>4774.150000000001</v>
      </c>
      <c r="I38" s="54">
        <f>I39+I42+I44</f>
        <v>62.35</v>
      </c>
      <c r="J38" s="54">
        <f>J39+J42+J44</f>
        <v>4871.3886</v>
      </c>
      <c r="K38" s="54">
        <f>K39+K42+K44</f>
        <v>126.372</v>
      </c>
      <c r="L38" s="54">
        <f t="shared" si="3"/>
        <v>4997.7606000000005</v>
      </c>
      <c r="M38" s="54">
        <f>M39+M42+M44</f>
        <v>0</v>
      </c>
      <c r="N38" s="54">
        <f t="shared" si="4"/>
        <v>4997.7606000000005</v>
      </c>
      <c r="O38" s="54">
        <f>O39+O42+O44</f>
        <v>0</v>
      </c>
      <c r="P38" s="55">
        <f t="shared" si="20"/>
        <v>4997.7606000000005</v>
      </c>
      <c r="Q38" s="55">
        <f>Q39+Q42+Q44</f>
        <v>13.5</v>
      </c>
      <c r="R38" s="55">
        <f t="shared" si="21"/>
        <v>5011.2606000000005</v>
      </c>
      <c r="S38" s="55">
        <f aca="true" t="shared" si="22" ref="S38:X38">S39+S42+S44</f>
        <v>307.45214999999996</v>
      </c>
      <c r="T38" s="35">
        <f t="shared" si="22"/>
        <v>4929.95</v>
      </c>
      <c r="U38" s="35">
        <f t="shared" si="22"/>
        <v>61.15</v>
      </c>
      <c r="V38" s="35">
        <f t="shared" si="22"/>
        <v>4991.099999999999</v>
      </c>
      <c r="W38" s="35">
        <f t="shared" si="22"/>
        <v>0</v>
      </c>
      <c r="X38" s="35">
        <f t="shared" si="22"/>
        <v>4991.099999999999</v>
      </c>
      <c r="Y38" s="35">
        <f>Y39+Y42+Y44</f>
        <v>12.858</v>
      </c>
      <c r="Z38" s="35">
        <f>Z39+Z42+Z44</f>
        <v>5003.958</v>
      </c>
      <c r="AA38" s="35">
        <f>AA39+AA42+AA44</f>
        <v>198.749</v>
      </c>
      <c r="AB38" s="53">
        <f>AB39+AB42+AB44</f>
        <v>5202.706999999999</v>
      </c>
    </row>
    <row r="39" spans="1:28" s="11" customFormat="1" ht="15">
      <c r="A39" s="10" t="s">
        <v>71</v>
      </c>
      <c r="B39" s="10" t="s">
        <v>35</v>
      </c>
      <c r="C39" s="28" t="s">
        <v>71</v>
      </c>
      <c r="D39" s="52" t="s">
        <v>86</v>
      </c>
      <c r="E39" s="52" t="s">
        <v>36</v>
      </c>
      <c r="F39" s="53">
        <v>1334</v>
      </c>
      <c r="G39" s="54">
        <f>G40+G41</f>
        <v>855.9</v>
      </c>
      <c r="H39" s="54">
        <f t="shared" si="2"/>
        <v>2189.9</v>
      </c>
      <c r="I39" s="54">
        <f>I40+I41</f>
        <v>0</v>
      </c>
      <c r="J39" s="54">
        <f>J40+J41</f>
        <v>2224.77</v>
      </c>
      <c r="K39" s="54">
        <f>K40+K41</f>
        <v>0</v>
      </c>
      <c r="L39" s="54">
        <f t="shared" si="3"/>
        <v>2224.77</v>
      </c>
      <c r="M39" s="54">
        <f>M40+M41</f>
        <v>0</v>
      </c>
      <c r="N39" s="54">
        <f t="shared" si="4"/>
        <v>2224.77</v>
      </c>
      <c r="O39" s="54">
        <f>O40+O41</f>
        <v>0</v>
      </c>
      <c r="P39" s="55">
        <f t="shared" si="20"/>
        <v>2224.77</v>
      </c>
      <c r="Q39" s="55">
        <f>Q40+Q41</f>
        <v>0</v>
      </c>
      <c r="R39" s="55">
        <f t="shared" si="21"/>
        <v>2224.77</v>
      </c>
      <c r="S39" s="55">
        <f aca="true" t="shared" si="23" ref="S39:X39">S40+S41</f>
        <v>56.4</v>
      </c>
      <c r="T39" s="35">
        <f t="shared" si="23"/>
        <v>1783.75</v>
      </c>
      <c r="U39" s="35">
        <f t="shared" si="23"/>
        <v>0.75</v>
      </c>
      <c r="V39" s="35">
        <f t="shared" si="23"/>
        <v>1784.5</v>
      </c>
      <c r="W39" s="35">
        <f t="shared" si="23"/>
        <v>0</v>
      </c>
      <c r="X39" s="35">
        <f t="shared" si="23"/>
        <v>1784.5</v>
      </c>
      <c r="Y39" s="35">
        <f>Y40+Y41</f>
        <v>0</v>
      </c>
      <c r="Z39" s="35">
        <f>Z40+Z41</f>
        <v>1784.5</v>
      </c>
      <c r="AA39" s="35">
        <f>AA40+AA41</f>
        <v>114.395</v>
      </c>
      <c r="AB39" s="53">
        <f>AB40+AB41</f>
        <v>1898.895</v>
      </c>
    </row>
    <row r="40" spans="1:28" s="11" customFormat="1" ht="51">
      <c r="A40" s="10" t="s">
        <v>71</v>
      </c>
      <c r="B40" s="10" t="s">
        <v>45</v>
      </c>
      <c r="C40" s="28" t="s">
        <v>45</v>
      </c>
      <c r="D40" s="52" t="s">
        <v>86</v>
      </c>
      <c r="E40" s="52" t="s">
        <v>44</v>
      </c>
      <c r="F40" s="53">
        <v>1334</v>
      </c>
      <c r="G40" s="54">
        <v>0</v>
      </c>
      <c r="H40" s="54">
        <f t="shared" si="2"/>
        <v>1334</v>
      </c>
      <c r="I40" s="54">
        <v>0</v>
      </c>
      <c r="J40" s="54">
        <f t="shared" si="10"/>
        <v>1334</v>
      </c>
      <c r="K40" s="54">
        <v>0</v>
      </c>
      <c r="L40" s="54">
        <f t="shared" si="3"/>
        <v>1334</v>
      </c>
      <c r="M40" s="54">
        <v>0</v>
      </c>
      <c r="N40" s="54">
        <f t="shared" si="4"/>
        <v>1334</v>
      </c>
      <c r="O40" s="54">
        <v>0</v>
      </c>
      <c r="P40" s="55">
        <f t="shared" si="20"/>
        <v>1334</v>
      </c>
      <c r="Q40" s="55">
        <v>0</v>
      </c>
      <c r="R40" s="55">
        <f t="shared" si="21"/>
        <v>1334</v>
      </c>
      <c r="S40" s="55">
        <v>56.4</v>
      </c>
      <c r="T40" s="35">
        <v>1034.9</v>
      </c>
      <c r="U40" s="36">
        <v>0.75</v>
      </c>
      <c r="V40" s="36">
        <f t="shared" si="11"/>
        <v>1035.65</v>
      </c>
      <c r="W40" s="36"/>
      <c r="X40" s="36">
        <f>V40+W40</f>
        <v>1035.65</v>
      </c>
      <c r="Y40" s="36"/>
      <c r="Z40" s="36">
        <f>X40+Y40</f>
        <v>1035.65</v>
      </c>
      <c r="AA40" s="36"/>
      <c r="AB40" s="82">
        <f>Z40+AA40</f>
        <v>1035.65</v>
      </c>
    </row>
    <row r="41" spans="1:28" s="11" customFormat="1" ht="15">
      <c r="A41" s="10"/>
      <c r="B41" s="10"/>
      <c r="C41" s="28" t="s">
        <v>76</v>
      </c>
      <c r="D41" s="52" t="s">
        <v>86</v>
      </c>
      <c r="E41" s="52" t="s">
        <v>75</v>
      </c>
      <c r="F41" s="53">
        <v>0</v>
      </c>
      <c r="G41" s="54">
        <v>855.9</v>
      </c>
      <c r="H41" s="54">
        <f t="shared" si="2"/>
        <v>855.9</v>
      </c>
      <c r="I41" s="54"/>
      <c r="J41" s="54">
        <v>890.77</v>
      </c>
      <c r="K41" s="54"/>
      <c r="L41" s="54">
        <f t="shared" si="3"/>
        <v>890.77</v>
      </c>
      <c r="M41" s="54"/>
      <c r="N41" s="54">
        <f t="shared" si="4"/>
        <v>890.77</v>
      </c>
      <c r="O41" s="54"/>
      <c r="P41" s="55">
        <f t="shared" si="20"/>
        <v>890.77</v>
      </c>
      <c r="Q41" s="55"/>
      <c r="R41" s="55">
        <f t="shared" si="21"/>
        <v>890.77</v>
      </c>
      <c r="S41" s="55"/>
      <c r="T41" s="35">
        <v>748.85</v>
      </c>
      <c r="U41" s="36"/>
      <c r="V41" s="36">
        <f t="shared" si="11"/>
        <v>748.85</v>
      </c>
      <c r="W41" s="36"/>
      <c r="X41" s="36">
        <f>V41+W41</f>
        <v>748.85</v>
      </c>
      <c r="Y41" s="36"/>
      <c r="Z41" s="36">
        <f>X41+Y41</f>
        <v>748.85</v>
      </c>
      <c r="AA41" s="36">
        <v>114.395</v>
      </c>
      <c r="AB41" s="82">
        <f>Z41+AA41</f>
        <v>863.245</v>
      </c>
    </row>
    <row r="42" spans="1:28" s="11" customFormat="1" ht="15">
      <c r="A42" s="10" t="s">
        <v>73</v>
      </c>
      <c r="B42" s="10" t="s">
        <v>35</v>
      </c>
      <c r="C42" s="28" t="s">
        <v>73</v>
      </c>
      <c r="D42" s="52" t="s">
        <v>87</v>
      </c>
      <c r="E42" s="52" t="s">
        <v>36</v>
      </c>
      <c r="F42" s="53">
        <v>1927</v>
      </c>
      <c r="G42" s="54">
        <f>G43</f>
        <v>-0.1</v>
      </c>
      <c r="H42" s="54">
        <f t="shared" si="2"/>
        <v>1926.9</v>
      </c>
      <c r="I42" s="54">
        <f>I43</f>
        <v>0</v>
      </c>
      <c r="J42" s="54">
        <f t="shared" si="10"/>
        <v>1926.9</v>
      </c>
      <c r="K42" s="54">
        <f>K43</f>
        <v>0</v>
      </c>
      <c r="L42" s="54">
        <f t="shared" si="3"/>
        <v>1926.9</v>
      </c>
      <c r="M42" s="54">
        <f>M43</f>
        <v>0</v>
      </c>
      <c r="N42" s="54">
        <f t="shared" si="4"/>
        <v>1926.9</v>
      </c>
      <c r="O42" s="54">
        <f>O43</f>
        <v>0</v>
      </c>
      <c r="P42" s="55">
        <f t="shared" si="20"/>
        <v>1926.9</v>
      </c>
      <c r="Q42" s="55">
        <f>Q43</f>
        <v>0</v>
      </c>
      <c r="R42" s="55">
        <f t="shared" si="21"/>
        <v>1926.9</v>
      </c>
      <c r="S42" s="55">
        <f aca="true" t="shared" si="24" ref="S42:AB42">S43</f>
        <v>0</v>
      </c>
      <c r="T42" s="35">
        <f t="shared" si="24"/>
        <v>2433.5</v>
      </c>
      <c r="U42" s="35">
        <f t="shared" si="24"/>
        <v>2.2</v>
      </c>
      <c r="V42" s="35">
        <f t="shared" si="24"/>
        <v>2435.7</v>
      </c>
      <c r="W42" s="35">
        <f t="shared" si="24"/>
        <v>0</v>
      </c>
      <c r="X42" s="35">
        <f t="shared" si="24"/>
        <v>2435.7</v>
      </c>
      <c r="Y42" s="35">
        <f t="shared" si="24"/>
        <v>0</v>
      </c>
      <c r="Z42" s="35">
        <f t="shared" si="24"/>
        <v>2435.7</v>
      </c>
      <c r="AA42" s="35">
        <f t="shared" si="24"/>
        <v>0</v>
      </c>
      <c r="AB42" s="53">
        <f t="shared" si="24"/>
        <v>2435.7</v>
      </c>
    </row>
    <row r="43" spans="1:28" s="11" customFormat="1" ht="51">
      <c r="A43" s="10" t="s">
        <v>73</v>
      </c>
      <c r="B43" s="10" t="s">
        <v>45</v>
      </c>
      <c r="C43" s="28" t="s">
        <v>45</v>
      </c>
      <c r="D43" s="52" t="s">
        <v>87</v>
      </c>
      <c r="E43" s="52" t="s">
        <v>44</v>
      </c>
      <c r="F43" s="53">
        <v>1927</v>
      </c>
      <c r="G43" s="54">
        <v>-0.1</v>
      </c>
      <c r="H43" s="54">
        <f t="shared" si="2"/>
        <v>1926.9</v>
      </c>
      <c r="I43" s="54"/>
      <c r="J43" s="54">
        <f t="shared" si="10"/>
        <v>1926.9</v>
      </c>
      <c r="K43" s="54"/>
      <c r="L43" s="54">
        <f t="shared" si="3"/>
        <v>1926.9</v>
      </c>
      <c r="M43" s="54"/>
      <c r="N43" s="54">
        <f t="shared" si="4"/>
        <v>1926.9</v>
      </c>
      <c r="O43" s="54"/>
      <c r="P43" s="55">
        <f t="shared" si="20"/>
        <v>1926.9</v>
      </c>
      <c r="Q43" s="55"/>
      <c r="R43" s="55">
        <f t="shared" si="21"/>
        <v>1926.9</v>
      </c>
      <c r="S43" s="55"/>
      <c r="T43" s="35">
        <v>2433.5</v>
      </c>
      <c r="U43" s="36">
        <v>2.2</v>
      </c>
      <c r="V43" s="36">
        <f t="shared" si="11"/>
        <v>2435.7</v>
      </c>
      <c r="W43" s="36"/>
      <c r="X43" s="36">
        <f>V43+W43</f>
        <v>2435.7</v>
      </c>
      <c r="Y43" s="36"/>
      <c r="Z43" s="36">
        <f>X43+Y43</f>
        <v>2435.7</v>
      </c>
      <c r="AA43" s="36"/>
      <c r="AB43" s="82">
        <f>Z43+AA43</f>
        <v>2435.7</v>
      </c>
    </row>
    <row r="44" spans="1:28" s="11" customFormat="1" ht="15">
      <c r="A44" s="10" t="s">
        <v>83</v>
      </c>
      <c r="B44" s="10" t="s">
        <v>35</v>
      </c>
      <c r="C44" s="28" t="s">
        <v>83</v>
      </c>
      <c r="D44" s="52" t="s">
        <v>88</v>
      </c>
      <c r="E44" s="52" t="s">
        <v>36</v>
      </c>
      <c r="F44" s="53">
        <v>1747.9</v>
      </c>
      <c r="G44" s="54">
        <f>G45+G46</f>
        <v>-1090.5</v>
      </c>
      <c r="H44" s="54">
        <f t="shared" si="2"/>
        <v>657.4000000000001</v>
      </c>
      <c r="I44" s="54">
        <f>I45+I46</f>
        <v>62.35</v>
      </c>
      <c r="J44" s="54">
        <f>J45+J46</f>
        <v>719.7186</v>
      </c>
      <c r="K44" s="54">
        <f>K45+K46</f>
        <v>126.372</v>
      </c>
      <c r="L44" s="54">
        <f t="shared" si="3"/>
        <v>846.0906</v>
      </c>
      <c r="M44" s="54">
        <f>M45+M46</f>
        <v>0</v>
      </c>
      <c r="N44" s="54">
        <f t="shared" si="4"/>
        <v>846.0906</v>
      </c>
      <c r="O44" s="54">
        <f>O45+O46</f>
        <v>0</v>
      </c>
      <c r="P44" s="55">
        <f t="shared" si="20"/>
        <v>846.0906</v>
      </c>
      <c r="Q44" s="55">
        <f>Q45+Q46</f>
        <v>13.5</v>
      </c>
      <c r="R44" s="55">
        <f t="shared" si="21"/>
        <v>859.5906</v>
      </c>
      <c r="S44" s="55">
        <f aca="true" t="shared" si="25" ref="S44:X44">S45+S46</f>
        <v>251.05214999999998</v>
      </c>
      <c r="T44" s="35">
        <f t="shared" si="25"/>
        <v>712.6999999999999</v>
      </c>
      <c r="U44" s="35">
        <f t="shared" si="25"/>
        <v>58.199999999999996</v>
      </c>
      <c r="V44" s="35">
        <f t="shared" si="25"/>
        <v>770.9</v>
      </c>
      <c r="W44" s="35">
        <f t="shared" si="25"/>
        <v>0</v>
      </c>
      <c r="X44" s="35">
        <f t="shared" si="25"/>
        <v>770.9</v>
      </c>
      <c r="Y44" s="35">
        <f>Y45+Y46</f>
        <v>12.858</v>
      </c>
      <c r="Z44" s="35">
        <f>Z45+Z46</f>
        <v>783.7579999999999</v>
      </c>
      <c r="AA44" s="35">
        <f>AA45+AA46</f>
        <v>84.354</v>
      </c>
      <c r="AB44" s="53">
        <f>AB45+AB46</f>
        <v>868.1119999999999</v>
      </c>
    </row>
    <row r="45" spans="1:28" s="11" customFormat="1" ht="15">
      <c r="A45" s="10" t="s">
        <v>83</v>
      </c>
      <c r="B45" s="10" t="s">
        <v>47</v>
      </c>
      <c r="C45" s="28" t="s">
        <v>47</v>
      </c>
      <c r="D45" s="52" t="s">
        <v>88</v>
      </c>
      <c r="E45" s="52" t="s">
        <v>46</v>
      </c>
      <c r="F45" s="53">
        <v>604.9</v>
      </c>
      <c r="G45" s="54">
        <v>44</v>
      </c>
      <c r="H45" s="54">
        <f t="shared" si="2"/>
        <v>648.9</v>
      </c>
      <c r="I45" s="54">
        <v>62.35</v>
      </c>
      <c r="J45" s="54">
        <v>711.13</v>
      </c>
      <c r="K45" s="54">
        <v>124.772</v>
      </c>
      <c r="L45" s="54">
        <f t="shared" si="3"/>
        <v>835.902</v>
      </c>
      <c r="M45" s="54"/>
      <c r="N45" s="54">
        <f t="shared" si="4"/>
        <v>835.902</v>
      </c>
      <c r="O45" s="54"/>
      <c r="P45" s="55">
        <f t="shared" si="20"/>
        <v>835.902</v>
      </c>
      <c r="Q45" s="55">
        <v>13.5</v>
      </c>
      <c r="R45" s="55">
        <f t="shared" si="21"/>
        <v>849.402</v>
      </c>
      <c r="S45" s="55">
        <v>242.70922</v>
      </c>
      <c r="T45" s="35">
        <v>690.9</v>
      </c>
      <c r="U45" s="36">
        <v>57.8</v>
      </c>
      <c r="V45" s="36">
        <f t="shared" si="11"/>
        <v>748.6999999999999</v>
      </c>
      <c r="W45" s="36"/>
      <c r="X45" s="36">
        <f>V45+W45</f>
        <v>748.6999999999999</v>
      </c>
      <c r="Y45" s="36">
        <v>11.848</v>
      </c>
      <c r="Z45" s="36">
        <f>X45+Y45</f>
        <v>760.5479999999999</v>
      </c>
      <c r="AA45" s="36">
        <v>3</v>
      </c>
      <c r="AB45" s="82">
        <f>Z45+AA45</f>
        <v>763.5479999999999</v>
      </c>
    </row>
    <row r="46" spans="1:28" s="11" customFormat="1" ht="15">
      <c r="A46" s="10" t="s">
        <v>83</v>
      </c>
      <c r="B46" s="10" t="s">
        <v>76</v>
      </c>
      <c r="C46" s="28" t="s">
        <v>76</v>
      </c>
      <c r="D46" s="52" t="s">
        <v>88</v>
      </c>
      <c r="E46" s="52" t="s">
        <v>75</v>
      </c>
      <c r="F46" s="53">
        <v>1143</v>
      </c>
      <c r="G46" s="54">
        <v>-1134.5</v>
      </c>
      <c r="H46" s="54">
        <f t="shared" si="2"/>
        <v>8.5</v>
      </c>
      <c r="I46" s="54"/>
      <c r="J46" s="54">
        <v>8.5886</v>
      </c>
      <c r="K46" s="54">
        <v>1.6</v>
      </c>
      <c r="L46" s="54">
        <f t="shared" si="3"/>
        <v>10.1886</v>
      </c>
      <c r="M46" s="54"/>
      <c r="N46" s="54">
        <f t="shared" si="4"/>
        <v>10.1886</v>
      </c>
      <c r="O46" s="54"/>
      <c r="P46" s="55">
        <f t="shared" si="20"/>
        <v>10.1886</v>
      </c>
      <c r="Q46" s="55"/>
      <c r="R46" s="55">
        <f t="shared" si="21"/>
        <v>10.1886</v>
      </c>
      <c r="S46" s="55">
        <v>8.34293</v>
      </c>
      <c r="T46" s="35">
        <v>21.8</v>
      </c>
      <c r="U46" s="36">
        <v>0.4</v>
      </c>
      <c r="V46" s="36">
        <f t="shared" si="11"/>
        <v>22.2</v>
      </c>
      <c r="W46" s="36"/>
      <c r="X46" s="36">
        <f>V46+W46</f>
        <v>22.2</v>
      </c>
      <c r="Y46" s="36">
        <v>1.01</v>
      </c>
      <c r="Z46" s="36">
        <f>X46+Y46</f>
        <v>23.21</v>
      </c>
      <c r="AA46" s="36">
        <v>81.354</v>
      </c>
      <c r="AB46" s="82">
        <f>Z46+AA46</f>
        <v>104.564</v>
      </c>
    </row>
    <row r="47" spans="1:28" s="11" customFormat="1" ht="15">
      <c r="A47" s="10" t="s">
        <v>90</v>
      </c>
      <c r="B47" s="10" t="s">
        <v>35</v>
      </c>
      <c r="C47" s="28" t="s">
        <v>90</v>
      </c>
      <c r="D47" s="52" t="s">
        <v>89</v>
      </c>
      <c r="E47" s="52" t="s">
        <v>36</v>
      </c>
      <c r="F47" s="53">
        <v>2717.09</v>
      </c>
      <c r="G47" s="54">
        <f>G48+G50+G52</f>
        <v>0</v>
      </c>
      <c r="H47" s="54">
        <f t="shared" si="2"/>
        <v>2717.09</v>
      </c>
      <c r="I47" s="54">
        <f>I48+I50+I52</f>
        <v>41.3</v>
      </c>
      <c r="J47" s="54">
        <f>J48+J50+J52</f>
        <v>2758.4</v>
      </c>
      <c r="K47" s="54">
        <f>K48+K50+K52</f>
        <v>34.3</v>
      </c>
      <c r="L47" s="54">
        <f t="shared" si="3"/>
        <v>2792.7000000000003</v>
      </c>
      <c r="M47" s="54">
        <f>M48+M50+M52</f>
        <v>0</v>
      </c>
      <c r="N47" s="54">
        <f t="shared" si="4"/>
        <v>2792.7000000000003</v>
      </c>
      <c r="O47" s="54">
        <f>O48+O50+O52</f>
        <v>0</v>
      </c>
      <c r="P47" s="55">
        <f t="shared" si="20"/>
        <v>2792.7000000000003</v>
      </c>
      <c r="Q47" s="55">
        <f>Q48+Q50+Q52</f>
        <v>2.2</v>
      </c>
      <c r="R47" s="55">
        <f t="shared" si="21"/>
        <v>2794.9</v>
      </c>
      <c r="S47" s="55">
        <f aca="true" t="shared" si="26" ref="S47:X47">S48+S50+S52</f>
        <v>13.5</v>
      </c>
      <c r="T47" s="35">
        <f t="shared" si="26"/>
        <v>2575.6499999999996</v>
      </c>
      <c r="U47" s="35">
        <f t="shared" si="26"/>
        <v>0</v>
      </c>
      <c r="V47" s="35">
        <f t="shared" si="26"/>
        <v>2575.6499999999996</v>
      </c>
      <c r="W47" s="35">
        <f t="shared" si="26"/>
        <v>0</v>
      </c>
      <c r="X47" s="35">
        <f t="shared" si="26"/>
        <v>2575.6499999999996</v>
      </c>
      <c r="Y47" s="35">
        <f>Y48+Y50+Y52</f>
        <v>-14.8</v>
      </c>
      <c r="Z47" s="35">
        <f>Z48+Z50+Z52</f>
        <v>2560.8499999999995</v>
      </c>
      <c r="AA47" s="35">
        <f>AA48+AA50+AA52</f>
        <v>27.419999999999998</v>
      </c>
      <c r="AB47" s="53">
        <f>AB48+AB50+AB52</f>
        <v>2588.2699999999995</v>
      </c>
    </row>
    <row r="48" spans="1:28" s="11" customFormat="1" ht="15">
      <c r="A48" s="10" t="s">
        <v>71</v>
      </c>
      <c r="B48" s="10" t="s">
        <v>35</v>
      </c>
      <c r="C48" s="28" t="s">
        <v>71</v>
      </c>
      <c r="D48" s="52" t="s">
        <v>91</v>
      </c>
      <c r="E48" s="52" t="s">
        <v>36</v>
      </c>
      <c r="F48" s="53">
        <v>1082</v>
      </c>
      <c r="G48" s="54">
        <f>G49</f>
        <v>0</v>
      </c>
      <c r="H48" s="54">
        <f t="shared" si="2"/>
        <v>1082</v>
      </c>
      <c r="I48" s="54">
        <f>I49</f>
        <v>0</v>
      </c>
      <c r="J48" s="54">
        <f t="shared" si="10"/>
        <v>1082</v>
      </c>
      <c r="K48" s="54">
        <f>K49</f>
        <v>0</v>
      </c>
      <c r="L48" s="54">
        <f t="shared" si="3"/>
        <v>1082</v>
      </c>
      <c r="M48" s="54">
        <f>M49</f>
        <v>0</v>
      </c>
      <c r="N48" s="54">
        <f t="shared" si="4"/>
        <v>1082</v>
      </c>
      <c r="O48" s="54">
        <f>O49</f>
        <v>0</v>
      </c>
      <c r="P48" s="55">
        <f t="shared" si="20"/>
        <v>1082</v>
      </c>
      <c r="Q48" s="55">
        <f>Q49</f>
        <v>0</v>
      </c>
      <c r="R48" s="55">
        <f t="shared" si="21"/>
        <v>1082</v>
      </c>
      <c r="S48" s="55">
        <f aca="true" t="shared" si="27" ref="S48:AB48">S49</f>
        <v>0</v>
      </c>
      <c r="T48" s="35">
        <f t="shared" si="27"/>
        <v>551.8</v>
      </c>
      <c r="U48" s="35">
        <f t="shared" si="27"/>
        <v>0</v>
      </c>
      <c r="V48" s="35">
        <f t="shared" si="27"/>
        <v>551.8</v>
      </c>
      <c r="W48" s="35">
        <f t="shared" si="27"/>
        <v>0</v>
      </c>
      <c r="X48" s="35">
        <f t="shared" si="27"/>
        <v>551.8</v>
      </c>
      <c r="Y48" s="35">
        <f t="shared" si="27"/>
        <v>0</v>
      </c>
      <c r="Z48" s="35">
        <f t="shared" si="27"/>
        <v>551.8</v>
      </c>
      <c r="AA48" s="35">
        <f t="shared" si="27"/>
        <v>0</v>
      </c>
      <c r="AB48" s="53">
        <f t="shared" si="27"/>
        <v>551.8</v>
      </c>
    </row>
    <row r="49" spans="1:28" s="11" customFormat="1" ht="51">
      <c r="A49" s="10" t="s">
        <v>71</v>
      </c>
      <c r="B49" s="10" t="s">
        <v>45</v>
      </c>
      <c r="C49" s="28" t="s">
        <v>45</v>
      </c>
      <c r="D49" s="52" t="s">
        <v>91</v>
      </c>
      <c r="E49" s="52" t="s">
        <v>44</v>
      </c>
      <c r="F49" s="53">
        <v>1082</v>
      </c>
      <c r="G49" s="54"/>
      <c r="H49" s="54">
        <f t="shared" si="2"/>
        <v>1082</v>
      </c>
      <c r="I49" s="54"/>
      <c r="J49" s="54">
        <f t="shared" si="10"/>
        <v>1082</v>
      </c>
      <c r="K49" s="54"/>
      <c r="L49" s="54">
        <f t="shared" si="3"/>
        <v>1082</v>
      </c>
      <c r="M49" s="54"/>
      <c r="N49" s="54">
        <f t="shared" si="4"/>
        <v>1082</v>
      </c>
      <c r="O49" s="54"/>
      <c r="P49" s="55">
        <f t="shared" si="20"/>
        <v>1082</v>
      </c>
      <c r="Q49" s="55"/>
      <c r="R49" s="55">
        <f t="shared" si="21"/>
        <v>1082</v>
      </c>
      <c r="S49" s="55"/>
      <c r="T49" s="35">
        <v>551.8</v>
      </c>
      <c r="U49" s="36"/>
      <c r="V49" s="36">
        <f t="shared" si="11"/>
        <v>551.8</v>
      </c>
      <c r="W49" s="36"/>
      <c r="X49" s="36">
        <f>V49+W49</f>
        <v>551.8</v>
      </c>
      <c r="Y49" s="36"/>
      <c r="Z49" s="36">
        <f>X49+Y49</f>
        <v>551.8</v>
      </c>
      <c r="AA49" s="36"/>
      <c r="AB49" s="82">
        <f>Z49+AA49</f>
        <v>551.8</v>
      </c>
    </row>
    <row r="50" spans="1:28" s="11" customFormat="1" ht="15">
      <c r="A50" s="10" t="s">
        <v>73</v>
      </c>
      <c r="B50" s="10" t="s">
        <v>35</v>
      </c>
      <c r="C50" s="28" t="s">
        <v>73</v>
      </c>
      <c r="D50" s="52" t="s">
        <v>92</v>
      </c>
      <c r="E50" s="52" t="s">
        <v>36</v>
      </c>
      <c r="F50" s="53">
        <v>1561</v>
      </c>
      <c r="G50" s="54">
        <f>G51</f>
        <v>0</v>
      </c>
      <c r="H50" s="54">
        <f t="shared" si="2"/>
        <v>1561</v>
      </c>
      <c r="I50" s="54">
        <f>I51</f>
        <v>0</v>
      </c>
      <c r="J50" s="54">
        <f t="shared" si="10"/>
        <v>1561</v>
      </c>
      <c r="K50" s="54">
        <f>K51</f>
        <v>0</v>
      </c>
      <c r="L50" s="54">
        <f t="shared" si="3"/>
        <v>1561</v>
      </c>
      <c r="M50" s="54">
        <f>M51</f>
        <v>0</v>
      </c>
      <c r="N50" s="54">
        <f t="shared" si="4"/>
        <v>1561</v>
      </c>
      <c r="O50" s="54">
        <f>O51</f>
        <v>0</v>
      </c>
      <c r="P50" s="55">
        <f t="shared" si="20"/>
        <v>1561</v>
      </c>
      <c r="Q50" s="55">
        <f>Q51</f>
        <v>0</v>
      </c>
      <c r="R50" s="55">
        <f t="shared" si="21"/>
        <v>1561</v>
      </c>
      <c r="S50" s="55">
        <f aca="true" t="shared" si="28" ref="S50:AB50">S51</f>
        <v>0</v>
      </c>
      <c r="T50" s="35">
        <f t="shared" si="28"/>
        <v>1923.6</v>
      </c>
      <c r="U50" s="35">
        <f t="shared" si="28"/>
        <v>0</v>
      </c>
      <c r="V50" s="35">
        <f t="shared" si="28"/>
        <v>1923.6</v>
      </c>
      <c r="W50" s="35">
        <f t="shared" si="28"/>
        <v>0</v>
      </c>
      <c r="X50" s="35">
        <f t="shared" si="28"/>
        <v>1923.6</v>
      </c>
      <c r="Y50" s="35">
        <f t="shared" si="28"/>
        <v>0</v>
      </c>
      <c r="Z50" s="35">
        <f t="shared" si="28"/>
        <v>1923.6</v>
      </c>
      <c r="AA50" s="35">
        <f t="shared" si="28"/>
        <v>0</v>
      </c>
      <c r="AB50" s="53">
        <f t="shared" si="28"/>
        <v>1923.6</v>
      </c>
    </row>
    <row r="51" spans="1:28" s="11" customFormat="1" ht="51">
      <c r="A51" s="10" t="s">
        <v>73</v>
      </c>
      <c r="B51" s="10" t="s">
        <v>45</v>
      </c>
      <c r="C51" s="28" t="s">
        <v>45</v>
      </c>
      <c r="D51" s="52" t="s">
        <v>92</v>
      </c>
      <c r="E51" s="52" t="s">
        <v>44</v>
      </c>
      <c r="F51" s="53">
        <v>1561</v>
      </c>
      <c r="G51" s="54"/>
      <c r="H51" s="54">
        <f t="shared" si="2"/>
        <v>1561</v>
      </c>
      <c r="I51" s="54"/>
      <c r="J51" s="54">
        <f t="shared" si="10"/>
        <v>1561</v>
      </c>
      <c r="K51" s="54"/>
      <c r="L51" s="54">
        <f t="shared" si="3"/>
        <v>1561</v>
      </c>
      <c r="M51" s="54"/>
      <c r="N51" s="54">
        <f t="shared" si="4"/>
        <v>1561</v>
      </c>
      <c r="O51" s="54"/>
      <c r="P51" s="55">
        <f t="shared" si="20"/>
        <v>1561</v>
      </c>
      <c r="Q51" s="55"/>
      <c r="R51" s="55">
        <f t="shared" si="21"/>
        <v>1561</v>
      </c>
      <c r="S51" s="55"/>
      <c r="T51" s="35">
        <v>1923.6</v>
      </c>
      <c r="U51" s="36"/>
      <c r="V51" s="36">
        <f t="shared" si="11"/>
        <v>1923.6</v>
      </c>
      <c r="W51" s="36"/>
      <c r="X51" s="36">
        <f>V51+W51</f>
        <v>1923.6</v>
      </c>
      <c r="Y51" s="36"/>
      <c r="Z51" s="36">
        <f>X51+Y51</f>
        <v>1923.6</v>
      </c>
      <c r="AA51" s="36"/>
      <c r="AB51" s="82">
        <f>Z51+AA51</f>
        <v>1923.6</v>
      </c>
    </row>
    <row r="52" spans="1:28" s="11" customFormat="1" ht="15">
      <c r="A52" s="10" t="s">
        <v>83</v>
      </c>
      <c r="B52" s="10" t="s">
        <v>35</v>
      </c>
      <c r="C52" s="28" t="s">
        <v>83</v>
      </c>
      <c r="D52" s="52" t="s">
        <v>93</v>
      </c>
      <c r="E52" s="52" t="s">
        <v>36</v>
      </c>
      <c r="F52" s="53">
        <f>F53+F54</f>
        <v>74.1</v>
      </c>
      <c r="G52" s="54">
        <f>G53+G54</f>
        <v>0</v>
      </c>
      <c r="H52" s="54">
        <f t="shared" si="2"/>
        <v>74.1</v>
      </c>
      <c r="I52" s="54">
        <f>I53+I54</f>
        <v>41.3</v>
      </c>
      <c r="J52" s="54">
        <f t="shared" si="10"/>
        <v>115.39999999999999</v>
      </c>
      <c r="K52" s="54">
        <f>K53+K54</f>
        <v>34.3</v>
      </c>
      <c r="L52" s="54">
        <f t="shared" si="3"/>
        <v>149.7</v>
      </c>
      <c r="M52" s="54">
        <f>M53+M54</f>
        <v>0</v>
      </c>
      <c r="N52" s="54">
        <f t="shared" si="4"/>
        <v>149.7</v>
      </c>
      <c r="O52" s="54">
        <f>O53+O54</f>
        <v>0</v>
      </c>
      <c r="P52" s="55">
        <f t="shared" si="20"/>
        <v>149.7</v>
      </c>
      <c r="Q52" s="55">
        <f>Q53+Q54</f>
        <v>2.2</v>
      </c>
      <c r="R52" s="55">
        <f t="shared" si="21"/>
        <v>151.89999999999998</v>
      </c>
      <c r="S52" s="55">
        <f aca="true" t="shared" si="29" ref="S52:X52">S53+S54</f>
        <v>13.5</v>
      </c>
      <c r="T52" s="35">
        <f t="shared" si="29"/>
        <v>100.25</v>
      </c>
      <c r="U52" s="35">
        <f t="shared" si="29"/>
        <v>0</v>
      </c>
      <c r="V52" s="35">
        <f t="shared" si="29"/>
        <v>100.25</v>
      </c>
      <c r="W52" s="35">
        <f t="shared" si="29"/>
        <v>0</v>
      </c>
      <c r="X52" s="35">
        <f t="shared" si="29"/>
        <v>100.25</v>
      </c>
      <c r="Y52" s="35">
        <f>Y53+Y54</f>
        <v>-14.8</v>
      </c>
      <c r="Z52" s="35">
        <f>Z53+Z54</f>
        <v>85.45</v>
      </c>
      <c r="AA52" s="35">
        <f>AA53+AA54</f>
        <v>27.419999999999998</v>
      </c>
      <c r="AB52" s="53">
        <f>AB53+AB54</f>
        <v>112.87</v>
      </c>
    </row>
    <row r="53" spans="1:28" s="11" customFormat="1" ht="15">
      <c r="A53" s="10" t="s">
        <v>83</v>
      </c>
      <c r="B53" s="10" t="s">
        <v>47</v>
      </c>
      <c r="C53" s="28" t="s">
        <v>47</v>
      </c>
      <c r="D53" s="52" t="s">
        <v>93</v>
      </c>
      <c r="E53" s="52" t="s">
        <v>46</v>
      </c>
      <c r="F53" s="53">
        <v>64.8</v>
      </c>
      <c r="G53" s="54"/>
      <c r="H53" s="54">
        <f t="shared" si="2"/>
        <v>64.8</v>
      </c>
      <c r="I53" s="54">
        <v>41.3</v>
      </c>
      <c r="J53" s="54">
        <f t="shared" si="10"/>
        <v>106.1</v>
      </c>
      <c r="K53" s="54">
        <v>33.5</v>
      </c>
      <c r="L53" s="54">
        <f t="shared" si="3"/>
        <v>139.6</v>
      </c>
      <c r="M53" s="54"/>
      <c r="N53" s="54">
        <f t="shared" si="4"/>
        <v>139.6</v>
      </c>
      <c r="O53" s="54"/>
      <c r="P53" s="55">
        <f t="shared" si="20"/>
        <v>139.6</v>
      </c>
      <c r="Q53" s="55">
        <v>2</v>
      </c>
      <c r="R53" s="55">
        <f t="shared" si="21"/>
        <v>141.6</v>
      </c>
      <c r="S53" s="55">
        <v>13.5</v>
      </c>
      <c r="T53" s="35">
        <v>90</v>
      </c>
      <c r="U53" s="36"/>
      <c r="V53" s="36">
        <f t="shared" si="11"/>
        <v>90</v>
      </c>
      <c r="W53" s="36"/>
      <c r="X53" s="36">
        <f>V53+W53</f>
        <v>90</v>
      </c>
      <c r="Y53" s="36">
        <v>-14.8</v>
      </c>
      <c r="Z53" s="36">
        <f>X53+Y53</f>
        <v>75.2</v>
      </c>
      <c r="AA53" s="36">
        <v>27.098</v>
      </c>
      <c r="AB53" s="82">
        <f>Z53+AA53</f>
        <v>102.298</v>
      </c>
    </row>
    <row r="54" spans="1:28" s="11" customFormat="1" ht="15">
      <c r="A54" s="10" t="s">
        <v>83</v>
      </c>
      <c r="B54" s="10" t="s">
        <v>76</v>
      </c>
      <c r="C54" s="28" t="s">
        <v>76</v>
      </c>
      <c r="D54" s="52" t="s">
        <v>93</v>
      </c>
      <c r="E54" s="52" t="s">
        <v>75</v>
      </c>
      <c r="F54" s="53">
        <v>9.3</v>
      </c>
      <c r="G54" s="54"/>
      <c r="H54" s="54">
        <f t="shared" si="2"/>
        <v>9.3</v>
      </c>
      <c r="I54" s="54"/>
      <c r="J54" s="54">
        <f t="shared" si="10"/>
        <v>9.3</v>
      </c>
      <c r="K54" s="54">
        <v>0.8</v>
      </c>
      <c r="L54" s="54">
        <f t="shared" si="3"/>
        <v>10.100000000000001</v>
      </c>
      <c r="M54" s="54"/>
      <c r="N54" s="54">
        <f t="shared" si="4"/>
        <v>10.100000000000001</v>
      </c>
      <c r="O54" s="54"/>
      <c r="P54" s="55">
        <f t="shared" si="20"/>
        <v>10.100000000000001</v>
      </c>
      <c r="Q54" s="55">
        <v>0.2</v>
      </c>
      <c r="R54" s="55">
        <f t="shared" si="21"/>
        <v>10.3</v>
      </c>
      <c r="S54" s="55"/>
      <c r="T54" s="35">
        <v>10.25</v>
      </c>
      <c r="U54" s="36"/>
      <c r="V54" s="36">
        <f t="shared" si="11"/>
        <v>10.25</v>
      </c>
      <c r="W54" s="36"/>
      <c r="X54" s="36">
        <f>V54+W54</f>
        <v>10.25</v>
      </c>
      <c r="Y54" s="36"/>
      <c r="Z54" s="36">
        <f>X54+Y54</f>
        <v>10.25</v>
      </c>
      <c r="AA54" s="36">
        <v>0.322</v>
      </c>
      <c r="AB54" s="82">
        <f>Z54+AA54</f>
        <v>10.572</v>
      </c>
    </row>
    <row r="55" spans="1:28" s="11" customFormat="1" ht="25.5">
      <c r="A55" s="10" t="s">
        <v>99</v>
      </c>
      <c r="B55" s="10" t="s">
        <v>35</v>
      </c>
      <c r="C55" s="28" t="s">
        <v>99</v>
      </c>
      <c r="D55" s="52" t="s">
        <v>98</v>
      </c>
      <c r="E55" s="52" t="s">
        <v>36</v>
      </c>
      <c r="F55" s="53">
        <v>7212.7</v>
      </c>
      <c r="G55" s="54">
        <f>G56</f>
        <v>0</v>
      </c>
      <c r="H55" s="54">
        <f t="shared" si="2"/>
        <v>7212.7</v>
      </c>
      <c r="I55" s="54">
        <f>I56</f>
        <v>0</v>
      </c>
      <c r="J55" s="54">
        <f t="shared" si="10"/>
        <v>7212.7</v>
      </c>
      <c r="K55" s="54">
        <f>K56</f>
        <v>24.3</v>
      </c>
      <c r="L55" s="54">
        <f t="shared" si="3"/>
        <v>7237</v>
      </c>
      <c r="M55" s="54">
        <f>M56</f>
        <v>-1911.8315</v>
      </c>
      <c r="N55" s="54">
        <f t="shared" si="4"/>
        <v>5325.1685</v>
      </c>
      <c r="O55" s="54">
        <f>O56</f>
        <v>0</v>
      </c>
      <c r="P55" s="55">
        <f t="shared" si="20"/>
        <v>5325.1685</v>
      </c>
      <c r="Q55" s="55">
        <f>Q56</f>
        <v>0</v>
      </c>
      <c r="R55" s="55">
        <f t="shared" si="21"/>
        <v>5325.1685</v>
      </c>
      <c r="S55" s="55">
        <f aca="true" t="shared" si="30" ref="S55:AB55">S56</f>
        <v>0</v>
      </c>
      <c r="T55" s="35">
        <f t="shared" si="30"/>
        <v>4209.6</v>
      </c>
      <c r="U55" s="35">
        <f t="shared" si="30"/>
        <v>11.24565</v>
      </c>
      <c r="V55" s="35">
        <f t="shared" si="30"/>
        <v>4220.84565</v>
      </c>
      <c r="W55" s="35">
        <f t="shared" si="30"/>
        <v>0</v>
      </c>
      <c r="X55" s="35">
        <f t="shared" si="30"/>
        <v>4220.84565</v>
      </c>
      <c r="Y55" s="35">
        <f t="shared" si="30"/>
        <v>0</v>
      </c>
      <c r="Z55" s="35">
        <f t="shared" si="30"/>
        <v>4220.84565</v>
      </c>
      <c r="AA55" s="35">
        <f t="shared" si="30"/>
        <v>7.29</v>
      </c>
      <c r="AB55" s="53">
        <f t="shared" si="30"/>
        <v>4228.13565</v>
      </c>
    </row>
    <row r="56" spans="1:28" s="11" customFormat="1" ht="15">
      <c r="A56" s="10" t="s">
        <v>99</v>
      </c>
      <c r="B56" s="10" t="s">
        <v>47</v>
      </c>
      <c r="C56" s="28" t="s">
        <v>47</v>
      </c>
      <c r="D56" s="52" t="s">
        <v>98</v>
      </c>
      <c r="E56" s="52" t="s">
        <v>46</v>
      </c>
      <c r="F56" s="53">
        <v>7212.7</v>
      </c>
      <c r="G56" s="54"/>
      <c r="H56" s="54">
        <f t="shared" si="2"/>
        <v>7212.7</v>
      </c>
      <c r="I56" s="54"/>
      <c r="J56" s="54">
        <f t="shared" si="10"/>
        <v>7212.7</v>
      </c>
      <c r="K56" s="54">
        <v>24.3</v>
      </c>
      <c r="L56" s="54">
        <f t="shared" si="3"/>
        <v>7237</v>
      </c>
      <c r="M56" s="54">
        <v>-1911.8315</v>
      </c>
      <c r="N56" s="54">
        <f t="shared" si="4"/>
        <v>5325.1685</v>
      </c>
      <c r="O56" s="54"/>
      <c r="P56" s="55">
        <f t="shared" si="20"/>
        <v>5325.1685</v>
      </c>
      <c r="Q56" s="55"/>
      <c r="R56" s="55">
        <f t="shared" si="21"/>
        <v>5325.1685</v>
      </c>
      <c r="S56" s="55"/>
      <c r="T56" s="35">
        <v>4209.6</v>
      </c>
      <c r="U56" s="36">
        <v>11.24565</v>
      </c>
      <c r="V56" s="36">
        <f t="shared" si="11"/>
        <v>4220.84565</v>
      </c>
      <c r="W56" s="36"/>
      <c r="X56" s="36">
        <f>V56+W56</f>
        <v>4220.84565</v>
      </c>
      <c r="Y56" s="36"/>
      <c r="Z56" s="36">
        <f>X56+Y56</f>
        <v>4220.84565</v>
      </c>
      <c r="AA56" s="36">
        <v>7.29</v>
      </c>
      <c r="AB56" s="82">
        <f>Z56+AA56</f>
        <v>4228.13565</v>
      </c>
    </row>
    <row r="57" spans="1:28" s="11" customFormat="1" ht="38.25">
      <c r="A57" s="10" t="s">
        <v>95</v>
      </c>
      <c r="B57" s="10" t="s">
        <v>35</v>
      </c>
      <c r="C57" s="28" t="s">
        <v>95</v>
      </c>
      <c r="D57" s="52" t="s">
        <v>94</v>
      </c>
      <c r="E57" s="52" t="s">
        <v>36</v>
      </c>
      <c r="F57" s="53">
        <v>307.8</v>
      </c>
      <c r="G57" s="54">
        <f>G58</f>
        <v>0</v>
      </c>
      <c r="H57" s="54">
        <f t="shared" si="2"/>
        <v>307.8</v>
      </c>
      <c r="I57" s="54">
        <f>I58</f>
        <v>0</v>
      </c>
      <c r="J57" s="54">
        <f t="shared" si="10"/>
        <v>307.8</v>
      </c>
      <c r="K57" s="54" t="e">
        <f>K58+#REF!</f>
        <v>#REF!</v>
      </c>
      <c r="L57" s="54" t="e">
        <f t="shared" si="3"/>
        <v>#REF!</v>
      </c>
      <c r="M57" s="54" t="e">
        <f>M58+#REF!</f>
        <v>#REF!</v>
      </c>
      <c r="N57" s="54" t="e">
        <f t="shared" si="4"/>
        <v>#REF!</v>
      </c>
      <c r="O57" s="54" t="e">
        <f>O58+#REF!</f>
        <v>#REF!</v>
      </c>
      <c r="P57" s="55" t="e">
        <f t="shared" si="20"/>
        <v>#REF!</v>
      </c>
      <c r="Q57" s="55" t="e">
        <f>Q58+#REF!</f>
        <v>#REF!</v>
      </c>
      <c r="R57" s="55" t="e">
        <f t="shared" si="21"/>
        <v>#REF!</v>
      </c>
      <c r="S57" s="55" t="e">
        <f>S58+#REF!</f>
        <v>#REF!</v>
      </c>
      <c r="T57" s="35">
        <f aca="true" t="shared" si="31" ref="T57:AB57">T58</f>
        <v>225.18</v>
      </c>
      <c r="U57" s="35">
        <f t="shared" si="31"/>
        <v>0</v>
      </c>
      <c r="V57" s="35">
        <f t="shared" si="31"/>
        <v>225.18</v>
      </c>
      <c r="W57" s="35">
        <f t="shared" si="31"/>
        <v>0</v>
      </c>
      <c r="X57" s="35">
        <f t="shared" si="31"/>
        <v>225.18</v>
      </c>
      <c r="Y57" s="35">
        <f t="shared" si="31"/>
        <v>0</v>
      </c>
      <c r="Z57" s="35">
        <f t="shared" si="31"/>
        <v>225.18</v>
      </c>
      <c r="AA57" s="35">
        <f t="shared" si="31"/>
        <v>0</v>
      </c>
      <c r="AB57" s="53">
        <f t="shared" si="31"/>
        <v>225.18</v>
      </c>
    </row>
    <row r="58" spans="1:28" s="11" customFormat="1" ht="51">
      <c r="A58" s="10" t="s">
        <v>97</v>
      </c>
      <c r="B58" s="10" t="s">
        <v>35</v>
      </c>
      <c r="C58" s="28" t="s">
        <v>97</v>
      </c>
      <c r="D58" s="52" t="s">
        <v>96</v>
      </c>
      <c r="E58" s="52" t="s">
        <v>36</v>
      </c>
      <c r="F58" s="53">
        <v>307.8</v>
      </c>
      <c r="G58" s="54">
        <f>G59</f>
        <v>0</v>
      </c>
      <c r="H58" s="54">
        <f t="shared" si="2"/>
        <v>307.8</v>
      </c>
      <c r="I58" s="54">
        <f>I59</f>
        <v>0</v>
      </c>
      <c r="J58" s="54">
        <f t="shared" si="10"/>
        <v>307.8</v>
      </c>
      <c r="K58" s="54">
        <f>K59</f>
        <v>52.7</v>
      </c>
      <c r="L58" s="54">
        <f t="shared" si="3"/>
        <v>360.5</v>
      </c>
      <c r="M58" s="54">
        <f>M59+M60</f>
        <v>0</v>
      </c>
      <c r="N58" s="54">
        <f t="shared" si="4"/>
        <v>360.5</v>
      </c>
      <c r="O58" s="54">
        <f>O59+O60</f>
        <v>0</v>
      </c>
      <c r="P58" s="55">
        <f t="shared" si="20"/>
        <v>360.5</v>
      </c>
      <c r="Q58" s="55">
        <f>Q59+Q60</f>
        <v>0</v>
      </c>
      <c r="R58" s="55">
        <f t="shared" si="21"/>
        <v>360.5</v>
      </c>
      <c r="S58" s="55">
        <f aca="true" t="shared" si="32" ref="S58:X58">S59+S60</f>
        <v>0</v>
      </c>
      <c r="T58" s="35">
        <f t="shared" si="32"/>
        <v>225.18</v>
      </c>
      <c r="U58" s="35">
        <f t="shared" si="32"/>
        <v>0</v>
      </c>
      <c r="V58" s="35">
        <f t="shared" si="32"/>
        <v>225.18</v>
      </c>
      <c r="W58" s="35">
        <f t="shared" si="32"/>
        <v>0</v>
      </c>
      <c r="X58" s="35">
        <f t="shared" si="32"/>
        <v>225.18</v>
      </c>
      <c r="Y58" s="35">
        <f>Y59+Y60</f>
        <v>0</v>
      </c>
      <c r="Z58" s="35">
        <f>Z59+Z60</f>
        <v>225.18</v>
      </c>
      <c r="AA58" s="35">
        <f>AA59+AA60</f>
        <v>0</v>
      </c>
      <c r="AB58" s="53">
        <f>AB59+AB60</f>
        <v>225.18</v>
      </c>
    </row>
    <row r="59" spans="1:28" s="11" customFormat="1" ht="15">
      <c r="A59" s="10" t="s">
        <v>97</v>
      </c>
      <c r="B59" s="10" t="s">
        <v>47</v>
      </c>
      <c r="C59" s="28" t="s">
        <v>47</v>
      </c>
      <c r="D59" s="52" t="s">
        <v>96</v>
      </c>
      <c r="E59" s="52" t="s">
        <v>46</v>
      </c>
      <c r="F59" s="53">
        <v>307.8</v>
      </c>
      <c r="G59" s="54"/>
      <c r="H59" s="54">
        <f t="shared" si="2"/>
        <v>307.8</v>
      </c>
      <c r="I59" s="54"/>
      <c r="J59" s="54">
        <f t="shared" si="10"/>
        <v>307.8</v>
      </c>
      <c r="K59" s="54">
        <v>52.7</v>
      </c>
      <c r="L59" s="54">
        <f t="shared" si="3"/>
        <v>360.5</v>
      </c>
      <c r="M59" s="54">
        <v>-21.24882</v>
      </c>
      <c r="N59" s="54">
        <f t="shared" si="4"/>
        <v>339.25118</v>
      </c>
      <c r="O59" s="54"/>
      <c r="P59" s="55">
        <f t="shared" si="20"/>
        <v>339.25118</v>
      </c>
      <c r="Q59" s="55"/>
      <c r="R59" s="55">
        <f t="shared" si="21"/>
        <v>339.25118</v>
      </c>
      <c r="S59" s="55"/>
      <c r="T59" s="35">
        <v>225.18</v>
      </c>
      <c r="U59" s="36"/>
      <c r="V59" s="36">
        <f t="shared" si="11"/>
        <v>225.18</v>
      </c>
      <c r="W59" s="36"/>
      <c r="X59" s="36">
        <f>V59+W59</f>
        <v>225.18</v>
      </c>
      <c r="Y59" s="36"/>
      <c r="Z59" s="36">
        <f>X59+Y59</f>
        <v>225.18</v>
      </c>
      <c r="AA59" s="36"/>
      <c r="AB59" s="82">
        <f>Z59+AA59</f>
        <v>225.18</v>
      </c>
    </row>
    <row r="60" spans="1:28" s="11" customFormat="1" ht="25.5">
      <c r="A60" s="10"/>
      <c r="B60" s="10"/>
      <c r="C60" s="56" t="s">
        <v>49</v>
      </c>
      <c r="D60" s="52" t="s">
        <v>96</v>
      </c>
      <c r="E60" s="57" t="s">
        <v>48</v>
      </c>
      <c r="F60" s="53"/>
      <c r="G60" s="54"/>
      <c r="H60" s="54"/>
      <c r="I60" s="54"/>
      <c r="J60" s="54"/>
      <c r="K60" s="54"/>
      <c r="L60" s="54"/>
      <c r="M60" s="54">
        <v>21.24882</v>
      </c>
      <c r="N60" s="54">
        <f>M60</f>
        <v>21.24882</v>
      </c>
      <c r="O60" s="54"/>
      <c r="P60" s="55">
        <f t="shared" si="20"/>
        <v>21.24882</v>
      </c>
      <c r="Q60" s="55"/>
      <c r="R60" s="55">
        <f t="shared" si="21"/>
        <v>21.24882</v>
      </c>
      <c r="S60" s="55"/>
      <c r="T60" s="35"/>
      <c r="U60" s="36"/>
      <c r="V60" s="36">
        <f t="shared" si="11"/>
        <v>0</v>
      </c>
      <c r="W60" s="36"/>
      <c r="X60" s="36">
        <f>V60+W60</f>
        <v>0</v>
      </c>
      <c r="Y60" s="36"/>
      <c r="Z60" s="36">
        <f>X60+Y60</f>
        <v>0</v>
      </c>
      <c r="AA60" s="36"/>
      <c r="AB60" s="82">
        <f>Z60+AA60</f>
        <v>0</v>
      </c>
    </row>
    <row r="61" spans="1:28" s="11" customFormat="1" ht="38.25">
      <c r="A61" s="10" t="s">
        <v>41</v>
      </c>
      <c r="B61" s="10" t="s">
        <v>35</v>
      </c>
      <c r="C61" s="28" t="s">
        <v>41</v>
      </c>
      <c r="D61" s="52" t="s">
        <v>40</v>
      </c>
      <c r="E61" s="52" t="s">
        <v>36</v>
      </c>
      <c r="F61" s="53">
        <v>6739.1</v>
      </c>
      <c r="G61" s="54">
        <f>G62+G66+G68+G71</f>
        <v>-46.6</v>
      </c>
      <c r="H61" s="54">
        <f t="shared" si="2"/>
        <v>6692.5</v>
      </c>
      <c r="I61" s="54">
        <f>I62+I66+I68+I71</f>
        <v>0</v>
      </c>
      <c r="J61" s="54">
        <f t="shared" si="10"/>
        <v>6692.5</v>
      </c>
      <c r="K61" s="54">
        <f>K62+K66+K68+K71</f>
        <v>0</v>
      </c>
      <c r="L61" s="54">
        <f t="shared" si="3"/>
        <v>6692.5</v>
      </c>
      <c r="M61" s="54">
        <f>M62+M66+M68+M71</f>
        <v>0</v>
      </c>
      <c r="N61" s="54">
        <f t="shared" si="4"/>
        <v>6692.5</v>
      </c>
      <c r="O61" s="54">
        <f>O62+O66+O68+O71</f>
        <v>0</v>
      </c>
      <c r="P61" s="55">
        <f aca="true" t="shared" si="33" ref="P61:P83">N61+O61</f>
        <v>6692.5</v>
      </c>
      <c r="Q61" s="55">
        <f>Q62+Q66+Q68+Q71</f>
        <v>-52.69999999999999</v>
      </c>
      <c r="R61" s="55">
        <f aca="true" t="shared" si="34" ref="R61:R83">P61+Q61</f>
        <v>6639.8</v>
      </c>
      <c r="S61" s="55">
        <f>S62+S66+S68+S71</f>
        <v>65</v>
      </c>
      <c r="T61" s="35">
        <f aca="true" t="shared" si="35" ref="T61:Z61">T62+T65+T68+T71</f>
        <v>5820.8</v>
      </c>
      <c r="U61" s="35">
        <f t="shared" si="35"/>
        <v>6.2</v>
      </c>
      <c r="V61" s="35">
        <f t="shared" si="35"/>
        <v>5827</v>
      </c>
      <c r="W61" s="35">
        <f t="shared" si="35"/>
        <v>0</v>
      </c>
      <c r="X61" s="35">
        <f t="shared" si="35"/>
        <v>5827</v>
      </c>
      <c r="Y61" s="35">
        <f t="shared" si="35"/>
        <v>-3.1</v>
      </c>
      <c r="Z61" s="35">
        <f t="shared" si="35"/>
        <v>5823.9</v>
      </c>
      <c r="AA61" s="35">
        <f>AA62+AA65+AA68+AA71</f>
        <v>0</v>
      </c>
      <c r="AB61" s="53">
        <f>AB62+AB65+AB68+AB71</f>
        <v>5823.9</v>
      </c>
    </row>
    <row r="62" spans="1:28" s="11" customFormat="1" ht="51">
      <c r="A62" s="10" t="s">
        <v>55</v>
      </c>
      <c r="B62" s="10" t="s">
        <v>35</v>
      </c>
      <c r="C62" s="28" t="s">
        <v>55</v>
      </c>
      <c r="D62" s="52" t="s">
        <v>54</v>
      </c>
      <c r="E62" s="52" t="s">
        <v>36</v>
      </c>
      <c r="F62" s="53">
        <v>3034</v>
      </c>
      <c r="G62" s="54"/>
      <c r="H62" s="54">
        <f t="shared" si="2"/>
        <v>3034</v>
      </c>
      <c r="I62" s="54"/>
      <c r="J62" s="54">
        <f t="shared" si="10"/>
        <v>3034</v>
      </c>
      <c r="K62" s="54"/>
      <c r="L62" s="54">
        <f t="shared" si="3"/>
        <v>3034</v>
      </c>
      <c r="M62" s="54"/>
      <c r="N62" s="54">
        <f t="shared" si="4"/>
        <v>3034</v>
      </c>
      <c r="O62" s="54"/>
      <c r="P62" s="55">
        <f t="shared" si="33"/>
        <v>3034</v>
      </c>
      <c r="Q62" s="55">
        <f>Q64</f>
        <v>440</v>
      </c>
      <c r="R62" s="55">
        <f t="shared" si="34"/>
        <v>3474</v>
      </c>
      <c r="S62" s="55">
        <f>S64</f>
        <v>65</v>
      </c>
      <c r="T62" s="35">
        <f aca="true" t="shared" si="36" ref="T62:Z62">T64+T63</f>
        <v>3077</v>
      </c>
      <c r="U62" s="35">
        <f t="shared" si="36"/>
        <v>0</v>
      </c>
      <c r="V62" s="35">
        <f t="shared" si="36"/>
        <v>3077</v>
      </c>
      <c r="W62" s="35">
        <f t="shared" si="36"/>
        <v>0</v>
      </c>
      <c r="X62" s="35">
        <f t="shared" si="36"/>
        <v>3077</v>
      </c>
      <c r="Y62" s="35">
        <f t="shared" si="36"/>
        <v>0</v>
      </c>
      <c r="Z62" s="35">
        <f t="shared" si="36"/>
        <v>3077</v>
      </c>
      <c r="AA62" s="35">
        <f>AA64+AA63</f>
        <v>0</v>
      </c>
      <c r="AB62" s="53">
        <f>AB64+AB63</f>
        <v>3077</v>
      </c>
    </row>
    <row r="63" spans="1:28" s="11" customFormat="1" ht="15">
      <c r="A63" s="10"/>
      <c r="B63" s="10"/>
      <c r="C63" s="28" t="s">
        <v>47</v>
      </c>
      <c r="D63" s="52" t="s">
        <v>54</v>
      </c>
      <c r="E63" s="52" t="s">
        <v>46</v>
      </c>
      <c r="F63" s="53"/>
      <c r="G63" s="54"/>
      <c r="H63" s="54"/>
      <c r="I63" s="54"/>
      <c r="J63" s="54"/>
      <c r="K63" s="54"/>
      <c r="L63" s="54"/>
      <c r="M63" s="54"/>
      <c r="N63" s="54"/>
      <c r="O63" s="54"/>
      <c r="P63" s="55"/>
      <c r="Q63" s="55"/>
      <c r="R63" s="55"/>
      <c r="S63" s="55"/>
      <c r="T63" s="35">
        <v>45.5</v>
      </c>
      <c r="U63" s="36"/>
      <c r="V63" s="36">
        <f t="shared" si="11"/>
        <v>45.5</v>
      </c>
      <c r="W63" s="36"/>
      <c r="X63" s="36">
        <f>V63+W63</f>
        <v>45.5</v>
      </c>
      <c r="Y63" s="36"/>
      <c r="Z63" s="36">
        <f>X63+Y63</f>
        <v>45.5</v>
      </c>
      <c r="AA63" s="36"/>
      <c r="AB63" s="82">
        <f>Z63+AA63</f>
        <v>45.5</v>
      </c>
    </row>
    <row r="64" spans="1:28" s="11" customFormat="1" ht="15">
      <c r="A64" s="10" t="s">
        <v>55</v>
      </c>
      <c r="B64" s="10" t="s">
        <v>53</v>
      </c>
      <c r="C64" s="28" t="s">
        <v>53</v>
      </c>
      <c r="D64" s="52" t="s">
        <v>54</v>
      </c>
      <c r="E64" s="52" t="s">
        <v>52</v>
      </c>
      <c r="F64" s="53">
        <v>3034</v>
      </c>
      <c r="G64" s="54"/>
      <c r="H64" s="54">
        <f t="shared" si="2"/>
        <v>3034</v>
      </c>
      <c r="I64" s="54"/>
      <c r="J64" s="54">
        <f t="shared" si="10"/>
        <v>3034</v>
      </c>
      <c r="K64" s="54"/>
      <c r="L64" s="54">
        <f t="shared" si="3"/>
        <v>3034</v>
      </c>
      <c r="M64" s="54"/>
      <c r="N64" s="54">
        <f t="shared" si="4"/>
        <v>3034</v>
      </c>
      <c r="O64" s="54"/>
      <c r="P64" s="55">
        <f t="shared" si="33"/>
        <v>3034</v>
      </c>
      <c r="Q64" s="55">
        <v>440</v>
      </c>
      <c r="R64" s="55">
        <f t="shared" si="34"/>
        <v>3474</v>
      </c>
      <c r="S64" s="55">
        <v>65</v>
      </c>
      <c r="T64" s="35">
        <v>3031.5</v>
      </c>
      <c r="U64" s="36"/>
      <c r="V64" s="36">
        <f t="shared" si="11"/>
        <v>3031.5</v>
      </c>
      <c r="W64" s="36"/>
      <c r="X64" s="36">
        <f>V64+W64</f>
        <v>3031.5</v>
      </c>
      <c r="Y64" s="36"/>
      <c r="Z64" s="36">
        <f>X64+Y64</f>
        <v>3031.5</v>
      </c>
      <c r="AA64" s="36"/>
      <c r="AB64" s="82">
        <f>Z64+AA64</f>
        <v>3031.5</v>
      </c>
    </row>
    <row r="65" spans="1:28" s="11" customFormat="1" ht="89.25">
      <c r="A65" s="10" t="s">
        <v>57</v>
      </c>
      <c r="B65" s="10" t="s">
        <v>35</v>
      </c>
      <c r="C65" s="28" t="s">
        <v>57</v>
      </c>
      <c r="D65" s="52" t="s">
        <v>56</v>
      </c>
      <c r="E65" s="52" t="s">
        <v>36</v>
      </c>
      <c r="F65" s="53">
        <v>15.6</v>
      </c>
      <c r="G65" s="54">
        <f>G66</f>
        <v>0</v>
      </c>
      <c r="H65" s="54">
        <f t="shared" si="2"/>
        <v>15.6</v>
      </c>
      <c r="I65" s="54">
        <f>I66</f>
        <v>0</v>
      </c>
      <c r="J65" s="54">
        <f t="shared" si="10"/>
        <v>15.6</v>
      </c>
      <c r="K65" s="54">
        <f>K66</f>
        <v>0</v>
      </c>
      <c r="L65" s="54">
        <f t="shared" si="3"/>
        <v>15.6</v>
      </c>
      <c r="M65" s="54">
        <f>M66</f>
        <v>0</v>
      </c>
      <c r="N65" s="54">
        <f t="shared" si="4"/>
        <v>15.6</v>
      </c>
      <c r="O65" s="54">
        <f>O66</f>
        <v>0</v>
      </c>
      <c r="P65" s="55">
        <f t="shared" si="33"/>
        <v>15.6</v>
      </c>
      <c r="Q65" s="55">
        <f>Q66</f>
        <v>0</v>
      </c>
      <c r="R65" s="55">
        <f t="shared" si="34"/>
        <v>15.6</v>
      </c>
      <c r="S65" s="55">
        <f aca="true" t="shared" si="37" ref="S65:AB66">S66</f>
        <v>0</v>
      </c>
      <c r="T65" s="35">
        <f t="shared" si="37"/>
        <v>0</v>
      </c>
      <c r="U65" s="35">
        <f t="shared" si="37"/>
        <v>6.2</v>
      </c>
      <c r="V65" s="35">
        <f t="shared" si="37"/>
        <v>6.2</v>
      </c>
      <c r="W65" s="35">
        <f t="shared" si="37"/>
        <v>0</v>
      </c>
      <c r="X65" s="35">
        <f t="shared" si="37"/>
        <v>6.2</v>
      </c>
      <c r="Y65" s="35">
        <f t="shared" si="37"/>
        <v>-3.1</v>
      </c>
      <c r="Z65" s="35">
        <f t="shared" si="37"/>
        <v>3.1</v>
      </c>
      <c r="AA65" s="35">
        <f t="shared" si="37"/>
        <v>0</v>
      </c>
      <c r="AB65" s="53">
        <f t="shared" si="37"/>
        <v>3.1</v>
      </c>
    </row>
    <row r="66" spans="1:28" s="11" customFormat="1" ht="15">
      <c r="A66" s="10" t="s">
        <v>59</v>
      </c>
      <c r="B66" s="10" t="s">
        <v>35</v>
      </c>
      <c r="C66" s="28" t="s">
        <v>59</v>
      </c>
      <c r="D66" s="52" t="s">
        <v>58</v>
      </c>
      <c r="E66" s="52" t="s">
        <v>36</v>
      </c>
      <c r="F66" s="53">
        <v>15.6</v>
      </c>
      <c r="G66" s="54">
        <f>G67</f>
        <v>0</v>
      </c>
      <c r="H66" s="54">
        <f t="shared" si="2"/>
        <v>15.6</v>
      </c>
      <c r="I66" s="54">
        <f>I67</f>
        <v>0</v>
      </c>
      <c r="J66" s="54">
        <f t="shared" si="10"/>
        <v>15.6</v>
      </c>
      <c r="K66" s="54">
        <f>K67</f>
        <v>0</v>
      </c>
      <c r="L66" s="54">
        <f t="shared" si="3"/>
        <v>15.6</v>
      </c>
      <c r="M66" s="54">
        <f>M67</f>
        <v>0</v>
      </c>
      <c r="N66" s="54">
        <f t="shared" si="4"/>
        <v>15.6</v>
      </c>
      <c r="O66" s="54">
        <f>O67</f>
        <v>0</v>
      </c>
      <c r="P66" s="55">
        <f t="shared" si="33"/>
        <v>15.6</v>
      </c>
      <c r="Q66" s="55">
        <f>Q67</f>
        <v>0</v>
      </c>
      <c r="R66" s="55">
        <f t="shared" si="34"/>
        <v>15.6</v>
      </c>
      <c r="S66" s="55">
        <f t="shared" si="37"/>
        <v>0</v>
      </c>
      <c r="T66" s="35">
        <f t="shared" si="37"/>
        <v>0</v>
      </c>
      <c r="U66" s="35">
        <f t="shared" si="37"/>
        <v>6.2</v>
      </c>
      <c r="V66" s="35">
        <f t="shared" si="37"/>
        <v>6.2</v>
      </c>
      <c r="W66" s="35">
        <f t="shared" si="37"/>
        <v>0</v>
      </c>
      <c r="X66" s="35">
        <f t="shared" si="37"/>
        <v>6.2</v>
      </c>
      <c r="Y66" s="35">
        <f t="shared" si="37"/>
        <v>-3.1</v>
      </c>
      <c r="Z66" s="35">
        <f t="shared" si="37"/>
        <v>3.1</v>
      </c>
      <c r="AA66" s="35">
        <f t="shared" si="37"/>
        <v>0</v>
      </c>
      <c r="AB66" s="53">
        <f t="shared" si="37"/>
        <v>3.1</v>
      </c>
    </row>
    <row r="67" spans="1:28" s="11" customFormat="1" ht="15">
      <c r="A67" s="10" t="s">
        <v>59</v>
      </c>
      <c r="B67" s="10" t="s">
        <v>47</v>
      </c>
      <c r="C67" s="28" t="s">
        <v>47</v>
      </c>
      <c r="D67" s="52" t="s">
        <v>58</v>
      </c>
      <c r="E67" s="52" t="s">
        <v>46</v>
      </c>
      <c r="F67" s="53">
        <v>15.6</v>
      </c>
      <c r="G67" s="54"/>
      <c r="H67" s="54">
        <f t="shared" si="2"/>
        <v>15.6</v>
      </c>
      <c r="I67" s="54"/>
      <c r="J67" s="54">
        <f t="shared" si="10"/>
        <v>15.6</v>
      </c>
      <c r="K67" s="54"/>
      <c r="L67" s="54">
        <f t="shared" si="3"/>
        <v>15.6</v>
      </c>
      <c r="M67" s="54"/>
      <c r="N67" s="54">
        <f t="shared" si="4"/>
        <v>15.6</v>
      </c>
      <c r="O67" s="54"/>
      <c r="P67" s="55">
        <f t="shared" si="33"/>
        <v>15.6</v>
      </c>
      <c r="Q67" s="55"/>
      <c r="R67" s="55">
        <f t="shared" si="34"/>
        <v>15.6</v>
      </c>
      <c r="S67" s="55"/>
      <c r="T67" s="35"/>
      <c r="U67" s="36">
        <v>6.2</v>
      </c>
      <c r="V67" s="36">
        <f t="shared" si="11"/>
        <v>6.2</v>
      </c>
      <c r="W67" s="36"/>
      <c r="X67" s="36">
        <f>V67+W67</f>
        <v>6.2</v>
      </c>
      <c r="Y67" s="36">
        <v>-3.1</v>
      </c>
      <c r="Z67" s="36">
        <f>X67+Y67</f>
        <v>3.1</v>
      </c>
      <c r="AA67" s="36"/>
      <c r="AB67" s="82">
        <f>Z67+AA67</f>
        <v>3.1</v>
      </c>
    </row>
    <row r="68" spans="1:28" s="11" customFormat="1" ht="51">
      <c r="A68" s="10" t="s">
        <v>51</v>
      </c>
      <c r="B68" s="10" t="s">
        <v>35</v>
      </c>
      <c r="C68" s="28" t="s">
        <v>51</v>
      </c>
      <c r="D68" s="52" t="s">
        <v>50</v>
      </c>
      <c r="E68" s="52" t="s">
        <v>36</v>
      </c>
      <c r="F68" s="53">
        <v>679.5</v>
      </c>
      <c r="G68" s="54">
        <f>G69+G70</f>
        <v>-46.6</v>
      </c>
      <c r="H68" s="54">
        <f t="shared" si="2"/>
        <v>632.9</v>
      </c>
      <c r="I68" s="54">
        <f>I69+I70</f>
        <v>0</v>
      </c>
      <c r="J68" s="54">
        <f>J69+J70</f>
        <v>632.9</v>
      </c>
      <c r="K68" s="54">
        <f>K69+K70</f>
        <v>0</v>
      </c>
      <c r="L68" s="54">
        <f t="shared" si="3"/>
        <v>632.9</v>
      </c>
      <c r="M68" s="54">
        <f>M69+M70</f>
        <v>0</v>
      </c>
      <c r="N68" s="54">
        <f t="shared" si="4"/>
        <v>632.9</v>
      </c>
      <c r="O68" s="54">
        <f>O69+O70</f>
        <v>0</v>
      </c>
      <c r="P68" s="55">
        <f t="shared" si="33"/>
        <v>632.9</v>
      </c>
      <c r="Q68" s="55">
        <f>Q69+Q70</f>
        <v>0</v>
      </c>
      <c r="R68" s="55">
        <f t="shared" si="34"/>
        <v>632.9</v>
      </c>
      <c r="S68" s="55">
        <f aca="true" t="shared" si="38" ref="S68:X68">S69+S70</f>
        <v>0</v>
      </c>
      <c r="T68" s="35">
        <f t="shared" si="38"/>
        <v>660.8</v>
      </c>
      <c r="U68" s="35">
        <f t="shared" si="38"/>
        <v>0</v>
      </c>
      <c r="V68" s="35">
        <f t="shared" si="38"/>
        <v>660.8</v>
      </c>
      <c r="W68" s="35">
        <f t="shared" si="38"/>
        <v>0</v>
      </c>
      <c r="X68" s="35">
        <f t="shared" si="38"/>
        <v>660.8</v>
      </c>
      <c r="Y68" s="35">
        <f>Y69+Y70</f>
        <v>0</v>
      </c>
      <c r="Z68" s="35">
        <f>Z69+Z70</f>
        <v>660.8</v>
      </c>
      <c r="AA68" s="35">
        <f>AA69+AA70</f>
        <v>0</v>
      </c>
      <c r="AB68" s="53">
        <f>AB69+AB70</f>
        <v>660.8</v>
      </c>
    </row>
    <row r="69" spans="1:28" s="11" customFormat="1" ht="15">
      <c r="A69" s="10" t="s">
        <v>51</v>
      </c>
      <c r="B69" s="10" t="s">
        <v>47</v>
      </c>
      <c r="C69" s="28" t="s">
        <v>47</v>
      </c>
      <c r="D69" s="52" t="s">
        <v>50</v>
      </c>
      <c r="E69" s="52" t="s">
        <v>46</v>
      </c>
      <c r="F69" s="53">
        <v>10.2</v>
      </c>
      <c r="G69" s="54">
        <v>-0.7</v>
      </c>
      <c r="H69" s="54">
        <f t="shared" si="2"/>
        <v>9.5</v>
      </c>
      <c r="I69" s="54"/>
      <c r="J69" s="54">
        <f t="shared" si="10"/>
        <v>9.5</v>
      </c>
      <c r="K69" s="54"/>
      <c r="L69" s="54">
        <f t="shared" si="3"/>
        <v>9.5</v>
      </c>
      <c r="M69" s="54"/>
      <c r="N69" s="54">
        <f t="shared" si="4"/>
        <v>9.5</v>
      </c>
      <c r="O69" s="54"/>
      <c r="P69" s="55">
        <f t="shared" si="33"/>
        <v>9.5</v>
      </c>
      <c r="Q69" s="55"/>
      <c r="R69" s="55">
        <f t="shared" si="34"/>
        <v>9.5</v>
      </c>
      <c r="S69" s="55"/>
      <c r="T69" s="35">
        <v>9.8</v>
      </c>
      <c r="U69" s="36"/>
      <c r="V69" s="36">
        <f t="shared" si="11"/>
        <v>9.8</v>
      </c>
      <c r="W69" s="36"/>
      <c r="X69" s="36">
        <f>V69+W69</f>
        <v>9.8</v>
      </c>
      <c r="Y69" s="36"/>
      <c r="Z69" s="36">
        <f>X69+Y69</f>
        <v>9.8</v>
      </c>
      <c r="AA69" s="36"/>
      <c r="AB69" s="82">
        <f>Z69+AA69</f>
        <v>9.8</v>
      </c>
    </row>
    <row r="70" spans="1:28" s="11" customFormat="1" ht="15">
      <c r="A70" s="10" t="s">
        <v>51</v>
      </c>
      <c r="B70" s="10" t="s">
        <v>53</v>
      </c>
      <c r="C70" s="28" t="s">
        <v>53</v>
      </c>
      <c r="D70" s="52" t="s">
        <v>50</v>
      </c>
      <c r="E70" s="52" t="s">
        <v>52</v>
      </c>
      <c r="F70" s="53">
        <v>669.3</v>
      </c>
      <c r="G70" s="54">
        <v>-45.9</v>
      </c>
      <c r="H70" s="54">
        <f t="shared" si="2"/>
        <v>623.4</v>
      </c>
      <c r="I70" s="54"/>
      <c r="J70" s="54">
        <f t="shared" si="10"/>
        <v>623.4</v>
      </c>
      <c r="K70" s="54"/>
      <c r="L70" s="54">
        <f t="shared" si="3"/>
        <v>623.4</v>
      </c>
      <c r="M70" s="54"/>
      <c r="N70" s="54">
        <f t="shared" si="4"/>
        <v>623.4</v>
      </c>
      <c r="O70" s="54"/>
      <c r="P70" s="55">
        <f t="shared" si="33"/>
        <v>623.4</v>
      </c>
      <c r="Q70" s="55"/>
      <c r="R70" s="55">
        <f t="shared" si="34"/>
        <v>623.4</v>
      </c>
      <c r="S70" s="55"/>
      <c r="T70" s="35">
        <v>651</v>
      </c>
      <c r="U70" s="36"/>
      <c r="V70" s="36">
        <f t="shared" si="11"/>
        <v>651</v>
      </c>
      <c r="W70" s="36"/>
      <c r="X70" s="36">
        <f>V70+W70</f>
        <v>651</v>
      </c>
      <c r="Y70" s="36"/>
      <c r="Z70" s="36">
        <f>X70+Y70</f>
        <v>651</v>
      </c>
      <c r="AA70" s="36"/>
      <c r="AB70" s="82">
        <f>Z70+AA70</f>
        <v>651</v>
      </c>
    </row>
    <row r="71" spans="1:28" s="11" customFormat="1" ht="89.25">
      <c r="A71" s="10" t="s">
        <v>43</v>
      </c>
      <c r="B71" s="10" t="s">
        <v>35</v>
      </c>
      <c r="C71" s="28" t="s">
        <v>458</v>
      </c>
      <c r="D71" s="52" t="s">
        <v>42</v>
      </c>
      <c r="E71" s="52" t="s">
        <v>36</v>
      </c>
      <c r="F71" s="53">
        <v>3010</v>
      </c>
      <c r="G71" s="54">
        <f>G72+G73+G74</f>
        <v>0</v>
      </c>
      <c r="H71" s="54">
        <f t="shared" si="2"/>
        <v>3010</v>
      </c>
      <c r="I71" s="54">
        <f>I72+I73+I74</f>
        <v>0</v>
      </c>
      <c r="J71" s="54">
        <f t="shared" si="10"/>
        <v>3010</v>
      </c>
      <c r="K71" s="54">
        <f>K72+K73+K74</f>
        <v>0</v>
      </c>
      <c r="L71" s="54">
        <f t="shared" si="3"/>
        <v>3010</v>
      </c>
      <c r="M71" s="54">
        <f>M72+M73+M74</f>
        <v>0</v>
      </c>
      <c r="N71" s="54">
        <f t="shared" si="4"/>
        <v>3010</v>
      </c>
      <c r="O71" s="54">
        <f>O72+O73+O74</f>
        <v>0</v>
      </c>
      <c r="P71" s="55">
        <f t="shared" si="33"/>
        <v>3010</v>
      </c>
      <c r="Q71" s="55">
        <f>Q72+Q73+Q74</f>
        <v>-492.7</v>
      </c>
      <c r="R71" s="55">
        <f t="shared" si="34"/>
        <v>2517.3</v>
      </c>
      <c r="S71" s="55">
        <f aca="true" t="shared" si="39" ref="S71:X71">S72+S73+S74</f>
        <v>0</v>
      </c>
      <c r="T71" s="35">
        <f t="shared" si="39"/>
        <v>2083</v>
      </c>
      <c r="U71" s="35">
        <f t="shared" si="39"/>
        <v>0</v>
      </c>
      <c r="V71" s="35">
        <f t="shared" si="39"/>
        <v>2083</v>
      </c>
      <c r="W71" s="35">
        <f t="shared" si="39"/>
        <v>0</v>
      </c>
      <c r="X71" s="35">
        <f t="shared" si="39"/>
        <v>2083</v>
      </c>
      <c r="Y71" s="35">
        <f>Y72+Y73+Y74</f>
        <v>0</v>
      </c>
      <c r="Z71" s="35">
        <f>Z72+Z73+Z74</f>
        <v>2083</v>
      </c>
      <c r="AA71" s="35">
        <f>AA72+AA73+AA74</f>
        <v>0</v>
      </c>
      <c r="AB71" s="53">
        <f>AB72+AB73+AB74</f>
        <v>2083</v>
      </c>
    </row>
    <row r="72" spans="1:28" s="11" customFormat="1" ht="51">
      <c r="A72" s="10" t="s">
        <v>43</v>
      </c>
      <c r="B72" s="10" t="s">
        <v>45</v>
      </c>
      <c r="C72" s="28" t="s">
        <v>45</v>
      </c>
      <c r="D72" s="52" t="s">
        <v>42</v>
      </c>
      <c r="E72" s="52" t="s">
        <v>44</v>
      </c>
      <c r="F72" s="53">
        <v>2812.5</v>
      </c>
      <c r="G72" s="54"/>
      <c r="H72" s="54">
        <f t="shared" si="2"/>
        <v>2812.5</v>
      </c>
      <c r="I72" s="54"/>
      <c r="J72" s="54">
        <f t="shared" si="10"/>
        <v>2812.5</v>
      </c>
      <c r="K72" s="54"/>
      <c r="L72" s="54">
        <f t="shared" si="3"/>
        <v>2812.5</v>
      </c>
      <c r="M72" s="54">
        <v>-438.78045</v>
      </c>
      <c r="N72" s="54">
        <f t="shared" si="4"/>
        <v>2373.71955</v>
      </c>
      <c r="O72" s="54"/>
      <c r="P72" s="55">
        <f t="shared" si="33"/>
        <v>2373.71955</v>
      </c>
      <c r="Q72" s="55">
        <v>-318.9</v>
      </c>
      <c r="R72" s="55">
        <f t="shared" si="34"/>
        <v>2054.8195499999997</v>
      </c>
      <c r="S72" s="55"/>
      <c r="T72" s="35">
        <v>1941.8</v>
      </c>
      <c r="U72" s="36"/>
      <c r="V72" s="36">
        <f t="shared" si="11"/>
        <v>1941.8</v>
      </c>
      <c r="W72" s="36"/>
      <c r="X72" s="36">
        <f>V72+W72</f>
        <v>1941.8</v>
      </c>
      <c r="Y72" s="36"/>
      <c r="Z72" s="36">
        <f>X72+Y72</f>
        <v>1941.8</v>
      </c>
      <c r="AA72" s="36"/>
      <c r="AB72" s="82">
        <f>Z72+AA72</f>
        <v>1941.8</v>
      </c>
    </row>
    <row r="73" spans="1:28" s="11" customFormat="1" ht="15">
      <c r="A73" s="10" t="s">
        <v>43</v>
      </c>
      <c r="B73" s="10" t="s">
        <v>47</v>
      </c>
      <c r="C73" s="28" t="s">
        <v>47</v>
      </c>
      <c r="D73" s="52" t="s">
        <v>42</v>
      </c>
      <c r="E73" s="52" t="s">
        <v>46</v>
      </c>
      <c r="F73" s="53">
        <v>37.5</v>
      </c>
      <c r="G73" s="54"/>
      <c r="H73" s="54">
        <f t="shared" si="2"/>
        <v>37.5</v>
      </c>
      <c r="I73" s="54"/>
      <c r="J73" s="54">
        <f t="shared" si="10"/>
        <v>37.5</v>
      </c>
      <c r="K73" s="54"/>
      <c r="L73" s="54">
        <f t="shared" si="3"/>
        <v>37.5</v>
      </c>
      <c r="M73" s="54">
        <v>-6.81955</v>
      </c>
      <c r="N73" s="54">
        <f t="shared" si="4"/>
        <v>30.68045</v>
      </c>
      <c r="O73" s="54"/>
      <c r="P73" s="55">
        <f t="shared" si="33"/>
        <v>30.68045</v>
      </c>
      <c r="Q73" s="55"/>
      <c r="R73" s="55">
        <f t="shared" si="34"/>
        <v>30.68045</v>
      </c>
      <c r="S73" s="55"/>
      <c r="T73" s="35">
        <v>30.2</v>
      </c>
      <c r="U73" s="36"/>
      <c r="V73" s="36">
        <f t="shared" si="11"/>
        <v>30.2</v>
      </c>
      <c r="W73" s="36"/>
      <c r="X73" s="36">
        <f>V73+W73</f>
        <v>30.2</v>
      </c>
      <c r="Y73" s="36"/>
      <c r="Z73" s="36">
        <f>X73+Y73</f>
        <v>30.2</v>
      </c>
      <c r="AA73" s="36"/>
      <c r="AB73" s="82">
        <f>Z73+AA73</f>
        <v>30.2</v>
      </c>
    </row>
    <row r="74" spans="1:28" s="11" customFormat="1" ht="25.5">
      <c r="A74" s="10" t="s">
        <v>43</v>
      </c>
      <c r="B74" s="10" t="s">
        <v>49</v>
      </c>
      <c r="C74" s="28" t="s">
        <v>49</v>
      </c>
      <c r="D74" s="52" t="s">
        <v>42</v>
      </c>
      <c r="E74" s="52" t="s">
        <v>48</v>
      </c>
      <c r="F74" s="53">
        <v>160</v>
      </c>
      <c r="G74" s="54"/>
      <c r="H74" s="54">
        <f t="shared" si="2"/>
        <v>160</v>
      </c>
      <c r="I74" s="54"/>
      <c r="J74" s="54">
        <f t="shared" si="10"/>
        <v>160</v>
      </c>
      <c r="K74" s="54"/>
      <c r="L74" s="54">
        <f t="shared" si="3"/>
        <v>160</v>
      </c>
      <c r="M74" s="54">
        <v>445.6</v>
      </c>
      <c r="N74" s="54">
        <f t="shared" si="4"/>
        <v>605.6</v>
      </c>
      <c r="O74" s="54"/>
      <c r="P74" s="55">
        <f t="shared" si="33"/>
        <v>605.6</v>
      </c>
      <c r="Q74" s="55">
        <v>-173.8</v>
      </c>
      <c r="R74" s="55">
        <f t="shared" si="34"/>
        <v>431.8</v>
      </c>
      <c r="S74" s="55"/>
      <c r="T74" s="35">
        <v>111</v>
      </c>
      <c r="U74" s="36"/>
      <c r="V74" s="36">
        <f t="shared" si="11"/>
        <v>111</v>
      </c>
      <c r="W74" s="36"/>
      <c r="X74" s="36">
        <f>V74+W74</f>
        <v>111</v>
      </c>
      <c r="Y74" s="36"/>
      <c r="Z74" s="36">
        <f>X74+Y74</f>
        <v>111</v>
      </c>
      <c r="AA74" s="36"/>
      <c r="AB74" s="82">
        <f>Z74+AA74</f>
        <v>111</v>
      </c>
    </row>
    <row r="75" spans="1:28" s="11" customFormat="1" ht="15">
      <c r="A75" s="10" t="s">
        <v>61</v>
      </c>
      <c r="B75" s="10" t="s">
        <v>35</v>
      </c>
      <c r="C75" s="28" t="s">
        <v>61</v>
      </c>
      <c r="D75" s="52" t="s">
        <v>60</v>
      </c>
      <c r="E75" s="52" t="s">
        <v>36</v>
      </c>
      <c r="F75" s="53">
        <v>30949.3</v>
      </c>
      <c r="G75" s="54">
        <f>G76+G81+G86</f>
        <v>-399.3</v>
      </c>
      <c r="H75" s="54">
        <f t="shared" si="2"/>
        <v>30550</v>
      </c>
      <c r="I75" s="54">
        <f>I76+I81+I86</f>
        <v>0</v>
      </c>
      <c r="J75" s="54">
        <f t="shared" si="10"/>
        <v>30550</v>
      </c>
      <c r="K75" s="54">
        <f>K76+K81</f>
        <v>0</v>
      </c>
      <c r="L75" s="54">
        <f t="shared" si="3"/>
        <v>30550</v>
      </c>
      <c r="M75" s="54">
        <f>M76+M81</f>
        <v>0</v>
      </c>
      <c r="N75" s="54">
        <f t="shared" si="4"/>
        <v>30550</v>
      </c>
      <c r="O75" s="54">
        <f>O76+O81</f>
        <v>0</v>
      </c>
      <c r="P75" s="55">
        <f t="shared" si="33"/>
        <v>30550</v>
      </c>
      <c r="Q75" s="55">
        <f>Q76+Q81</f>
        <v>48</v>
      </c>
      <c r="R75" s="55">
        <f t="shared" si="34"/>
        <v>30598</v>
      </c>
      <c r="S75" s="55">
        <f aca="true" t="shared" si="40" ref="S75:X75">S76+S81</f>
        <v>-101</v>
      </c>
      <c r="T75" s="35">
        <f t="shared" si="40"/>
        <v>18418.6</v>
      </c>
      <c r="U75" s="35">
        <f t="shared" si="40"/>
        <v>0</v>
      </c>
      <c r="V75" s="35">
        <f t="shared" si="40"/>
        <v>18418.6</v>
      </c>
      <c r="W75" s="35">
        <f t="shared" si="40"/>
        <v>0</v>
      </c>
      <c r="X75" s="35">
        <f t="shared" si="40"/>
        <v>18418.6</v>
      </c>
      <c r="Y75" s="35">
        <f>Y76+Y81</f>
        <v>0</v>
      </c>
      <c r="Z75" s="35">
        <f>Z76+Z81</f>
        <v>18418.6</v>
      </c>
      <c r="AA75" s="35">
        <f>AA76+AA81</f>
        <v>0</v>
      </c>
      <c r="AB75" s="53">
        <f>AB76+AB81</f>
        <v>18418.6</v>
      </c>
    </row>
    <row r="76" spans="1:28" s="11" customFormat="1" ht="51">
      <c r="A76" s="10" t="s">
        <v>65</v>
      </c>
      <c r="B76" s="10" t="s">
        <v>35</v>
      </c>
      <c r="C76" s="28" t="s">
        <v>65</v>
      </c>
      <c r="D76" s="52" t="s">
        <v>64</v>
      </c>
      <c r="E76" s="52" t="s">
        <v>36</v>
      </c>
      <c r="F76" s="53">
        <v>26109</v>
      </c>
      <c r="G76" s="54">
        <f>G77+G78</f>
        <v>-323</v>
      </c>
      <c r="H76" s="54">
        <f t="shared" si="2"/>
        <v>25786</v>
      </c>
      <c r="I76" s="54">
        <f>I77+I78</f>
        <v>0</v>
      </c>
      <c r="J76" s="54">
        <f>J77+J78+J79</f>
        <v>25786</v>
      </c>
      <c r="K76" s="54">
        <f>K77+K78</f>
        <v>0</v>
      </c>
      <c r="L76" s="54">
        <f t="shared" si="3"/>
        <v>25786</v>
      </c>
      <c r="M76" s="54">
        <f>M77+M78+M79+M80</f>
        <v>0</v>
      </c>
      <c r="N76" s="54">
        <f t="shared" si="4"/>
        <v>25786</v>
      </c>
      <c r="O76" s="54">
        <f>O77+O78+O79+O80</f>
        <v>0</v>
      </c>
      <c r="P76" s="55">
        <f t="shared" si="33"/>
        <v>25786</v>
      </c>
      <c r="Q76" s="55">
        <f>Q77+Q78+Q79+Q80</f>
        <v>48</v>
      </c>
      <c r="R76" s="55">
        <f t="shared" si="34"/>
        <v>25834</v>
      </c>
      <c r="S76" s="55">
        <f aca="true" t="shared" si="41" ref="S76:X76">S77+S78+S79+S80</f>
        <v>-263</v>
      </c>
      <c r="T76" s="35">
        <f t="shared" si="41"/>
        <v>13219</v>
      </c>
      <c r="U76" s="35">
        <f t="shared" si="41"/>
        <v>0</v>
      </c>
      <c r="V76" s="35">
        <f t="shared" si="41"/>
        <v>13219</v>
      </c>
      <c r="W76" s="35">
        <f t="shared" si="41"/>
        <v>0</v>
      </c>
      <c r="X76" s="35">
        <f t="shared" si="41"/>
        <v>13219</v>
      </c>
      <c r="Y76" s="35">
        <f>Y77+Y78+Y79+Y80</f>
        <v>0</v>
      </c>
      <c r="Z76" s="35">
        <f>Z77+Z78+Z79+Z80</f>
        <v>13219</v>
      </c>
      <c r="AA76" s="35">
        <f>AA77+AA78+AA79+AA80</f>
        <v>0</v>
      </c>
      <c r="AB76" s="53">
        <f>AB77+AB78+AB79+AB80</f>
        <v>13219</v>
      </c>
    </row>
    <row r="77" spans="1:28" s="11" customFormat="1" ht="51">
      <c r="A77" s="10" t="s">
        <v>65</v>
      </c>
      <c r="B77" s="10" t="s">
        <v>45</v>
      </c>
      <c r="C77" s="28" t="s">
        <v>45</v>
      </c>
      <c r="D77" s="52" t="s">
        <v>64</v>
      </c>
      <c r="E77" s="52" t="s">
        <v>44</v>
      </c>
      <c r="F77" s="53">
        <v>25549</v>
      </c>
      <c r="G77" s="54">
        <v>-347</v>
      </c>
      <c r="H77" s="54">
        <f t="shared" si="2"/>
        <v>25202</v>
      </c>
      <c r="I77" s="54"/>
      <c r="J77" s="54">
        <v>25195.44774</v>
      </c>
      <c r="K77" s="54">
        <v>-19.5267</v>
      </c>
      <c r="L77" s="54">
        <f t="shared" si="3"/>
        <v>25175.92104</v>
      </c>
      <c r="M77" s="54">
        <v>-4886.873</v>
      </c>
      <c r="N77" s="54">
        <f t="shared" si="4"/>
        <v>20289.04804</v>
      </c>
      <c r="O77" s="54"/>
      <c r="P77" s="55">
        <f t="shared" si="33"/>
        <v>20289.04804</v>
      </c>
      <c r="Q77" s="55">
        <v>48</v>
      </c>
      <c r="R77" s="55">
        <f t="shared" si="34"/>
        <v>20337.04804</v>
      </c>
      <c r="S77" s="55">
        <v>-437</v>
      </c>
      <c r="T77" s="35">
        <v>12960</v>
      </c>
      <c r="U77" s="36">
        <v>0.618</v>
      </c>
      <c r="V77" s="36">
        <f t="shared" si="11"/>
        <v>12960.618</v>
      </c>
      <c r="W77" s="36"/>
      <c r="X77" s="36">
        <f>V77+W77</f>
        <v>12960.618</v>
      </c>
      <c r="Y77" s="36"/>
      <c r="Z77" s="36">
        <f>X77+Y77</f>
        <v>12960.618</v>
      </c>
      <c r="AA77" s="36"/>
      <c r="AB77" s="82">
        <f>Z77+AA77</f>
        <v>12960.618</v>
      </c>
    </row>
    <row r="78" spans="1:28" s="11" customFormat="1" ht="15">
      <c r="A78" s="10" t="s">
        <v>65</v>
      </c>
      <c r="B78" s="10" t="s">
        <v>47</v>
      </c>
      <c r="C78" s="28" t="s">
        <v>47</v>
      </c>
      <c r="D78" s="52" t="s">
        <v>64</v>
      </c>
      <c r="E78" s="52" t="s">
        <v>46</v>
      </c>
      <c r="F78" s="53">
        <v>560</v>
      </c>
      <c r="G78" s="54">
        <v>24</v>
      </c>
      <c r="H78" s="54">
        <f t="shared" si="2"/>
        <v>584</v>
      </c>
      <c r="I78" s="54"/>
      <c r="J78" s="54">
        <f t="shared" si="10"/>
        <v>584</v>
      </c>
      <c r="K78" s="54">
        <v>19.5267</v>
      </c>
      <c r="L78" s="54">
        <f t="shared" si="3"/>
        <v>603.5267</v>
      </c>
      <c r="M78" s="54">
        <v>-81.907</v>
      </c>
      <c r="N78" s="54">
        <f t="shared" si="4"/>
        <v>521.6197</v>
      </c>
      <c r="O78" s="54"/>
      <c r="P78" s="55">
        <f t="shared" si="33"/>
        <v>521.6197</v>
      </c>
      <c r="Q78" s="55"/>
      <c r="R78" s="55">
        <f t="shared" si="34"/>
        <v>521.6197</v>
      </c>
      <c r="S78" s="55">
        <v>-5</v>
      </c>
      <c r="T78" s="35">
        <v>259</v>
      </c>
      <c r="U78" s="36">
        <v>-0.618</v>
      </c>
      <c r="V78" s="36">
        <f t="shared" si="11"/>
        <v>258.382</v>
      </c>
      <c r="W78" s="36"/>
      <c r="X78" s="36">
        <f>V78+W78</f>
        <v>258.382</v>
      </c>
      <c r="Y78" s="36"/>
      <c r="Z78" s="36">
        <f>X78+Y78</f>
        <v>258.382</v>
      </c>
      <c r="AA78" s="36"/>
      <c r="AB78" s="82">
        <f>Z78+AA78</f>
        <v>258.382</v>
      </c>
    </row>
    <row r="79" spans="1:28" s="11" customFormat="1" ht="25.5">
      <c r="A79" s="10"/>
      <c r="B79" s="10"/>
      <c r="C79" s="28" t="s">
        <v>470</v>
      </c>
      <c r="D79" s="52" t="s">
        <v>64</v>
      </c>
      <c r="E79" s="52" t="s">
        <v>52</v>
      </c>
      <c r="F79" s="53"/>
      <c r="G79" s="54"/>
      <c r="H79" s="54"/>
      <c r="I79" s="54"/>
      <c r="J79" s="54">
        <v>6.55226</v>
      </c>
      <c r="K79" s="54"/>
      <c r="L79" s="54">
        <f t="shared" si="3"/>
        <v>6.55226</v>
      </c>
      <c r="M79" s="54"/>
      <c r="N79" s="54">
        <f t="shared" si="4"/>
        <v>6.55226</v>
      </c>
      <c r="O79" s="54"/>
      <c r="P79" s="55">
        <f t="shared" si="33"/>
        <v>6.55226</v>
      </c>
      <c r="Q79" s="55"/>
      <c r="R79" s="55">
        <f t="shared" si="34"/>
        <v>6.55226</v>
      </c>
      <c r="S79" s="55"/>
      <c r="T79" s="35"/>
      <c r="U79" s="36"/>
      <c r="V79" s="36">
        <f t="shared" si="11"/>
        <v>0</v>
      </c>
      <c r="W79" s="36"/>
      <c r="X79" s="36">
        <f>V79+W79</f>
        <v>0</v>
      </c>
      <c r="Y79" s="36"/>
      <c r="Z79" s="36">
        <f>X79+Y79</f>
        <v>0</v>
      </c>
      <c r="AA79" s="36"/>
      <c r="AB79" s="82">
        <f>Z79+AA79</f>
        <v>0</v>
      </c>
    </row>
    <row r="80" spans="1:28" s="11" customFormat="1" ht="25.5">
      <c r="A80" s="10"/>
      <c r="B80" s="10"/>
      <c r="C80" s="28" t="s">
        <v>49</v>
      </c>
      <c r="D80" s="52" t="s">
        <v>64</v>
      </c>
      <c r="E80" s="52" t="s">
        <v>48</v>
      </c>
      <c r="F80" s="53"/>
      <c r="G80" s="54"/>
      <c r="H80" s="54"/>
      <c r="I80" s="54"/>
      <c r="J80" s="54"/>
      <c r="K80" s="54"/>
      <c r="L80" s="54"/>
      <c r="M80" s="54">
        <v>4968.78</v>
      </c>
      <c r="N80" s="54">
        <f t="shared" si="4"/>
        <v>4968.78</v>
      </c>
      <c r="O80" s="54"/>
      <c r="P80" s="55">
        <f t="shared" si="33"/>
        <v>4968.78</v>
      </c>
      <c r="Q80" s="55"/>
      <c r="R80" s="55">
        <f t="shared" si="34"/>
        <v>4968.78</v>
      </c>
      <c r="S80" s="55">
        <v>179</v>
      </c>
      <c r="T80" s="35"/>
      <c r="U80" s="36"/>
      <c r="V80" s="36">
        <f t="shared" si="11"/>
        <v>0</v>
      </c>
      <c r="W80" s="36"/>
      <c r="X80" s="36">
        <f>V80+W80</f>
        <v>0</v>
      </c>
      <c r="Y80" s="36"/>
      <c r="Z80" s="36">
        <f>X80+Y80</f>
        <v>0</v>
      </c>
      <c r="AA80" s="36"/>
      <c r="AB80" s="82">
        <f>Z80+AA80</f>
        <v>0</v>
      </c>
    </row>
    <row r="81" spans="1:28" s="11" customFormat="1" ht="38.25">
      <c r="A81" s="10" t="s">
        <v>63</v>
      </c>
      <c r="B81" s="10" t="s">
        <v>35</v>
      </c>
      <c r="C81" s="28" t="s">
        <v>63</v>
      </c>
      <c r="D81" s="52" t="s">
        <v>62</v>
      </c>
      <c r="E81" s="52" t="s">
        <v>36</v>
      </c>
      <c r="F81" s="53">
        <v>4840.3</v>
      </c>
      <c r="G81" s="54">
        <f>G82+G83</f>
        <v>-76.3</v>
      </c>
      <c r="H81" s="54">
        <f t="shared" si="2"/>
        <v>4764</v>
      </c>
      <c r="I81" s="54">
        <f>I82+I83</f>
        <v>0</v>
      </c>
      <c r="J81" s="54">
        <f t="shared" si="10"/>
        <v>4764</v>
      </c>
      <c r="K81" s="54">
        <f>K82+K83</f>
        <v>0</v>
      </c>
      <c r="L81" s="54">
        <f t="shared" si="3"/>
        <v>4764</v>
      </c>
      <c r="M81" s="54">
        <f>M82+M83</f>
        <v>0</v>
      </c>
      <c r="N81" s="54">
        <f t="shared" si="4"/>
        <v>4764</v>
      </c>
      <c r="O81" s="54">
        <f>O82+O83</f>
        <v>0</v>
      </c>
      <c r="P81" s="55">
        <f t="shared" si="33"/>
        <v>4764</v>
      </c>
      <c r="Q81" s="55">
        <f>Q82+Q83</f>
        <v>0</v>
      </c>
      <c r="R81" s="55">
        <f t="shared" si="34"/>
        <v>4764</v>
      </c>
      <c r="S81" s="55">
        <f aca="true" t="shared" si="42" ref="S81:X81">S82+S83</f>
        <v>162</v>
      </c>
      <c r="T81" s="35">
        <f t="shared" si="42"/>
        <v>5199.6</v>
      </c>
      <c r="U81" s="35">
        <f t="shared" si="42"/>
        <v>0</v>
      </c>
      <c r="V81" s="35">
        <f t="shared" si="42"/>
        <v>5199.6</v>
      </c>
      <c r="W81" s="35">
        <f t="shared" si="42"/>
        <v>0</v>
      </c>
      <c r="X81" s="35">
        <f t="shared" si="42"/>
        <v>5199.6</v>
      </c>
      <c r="Y81" s="35">
        <f>Y82+Y83</f>
        <v>0</v>
      </c>
      <c r="Z81" s="35">
        <f>Z82+Z83</f>
        <v>5199.6</v>
      </c>
      <c r="AA81" s="35">
        <f>AA82+AA83</f>
        <v>0</v>
      </c>
      <c r="AB81" s="53">
        <f>AB82+AB83</f>
        <v>5199.6</v>
      </c>
    </row>
    <row r="82" spans="1:28" s="11" customFormat="1" ht="51">
      <c r="A82" s="10" t="s">
        <v>63</v>
      </c>
      <c r="B82" s="10" t="s">
        <v>45</v>
      </c>
      <c r="C82" s="28" t="s">
        <v>45</v>
      </c>
      <c r="D82" s="52" t="s">
        <v>62</v>
      </c>
      <c r="E82" s="52" t="s">
        <v>44</v>
      </c>
      <c r="F82" s="53">
        <v>4732.9</v>
      </c>
      <c r="G82" s="54">
        <v>-76.3</v>
      </c>
      <c r="H82" s="54">
        <f t="shared" si="2"/>
        <v>4656.599999999999</v>
      </c>
      <c r="I82" s="54"/>
      <c r="J82" s="54">
        <f t="shared" si="10"/>
        <v>4656.599999999999</v>
      </c>
      <c r="K82" s="54">
        <v>6.8</v>
      </c>
      <c r="L82" s="54">
        <f t="shared" si="3"/>
        <v>4663.4</v>
      </c>
      <c r="M82" s="54"/>
      <c r="N82" s="54">
        <f t="shared" si="4"/>
        <v>4663.4</v>
      </c>
      <c r="O82" s="54"/>
      <c r="P82" s="55">
        <f t="shared" si="33"/>
        <v>4663.4</v>
      </c>
      <c r="Q82" s="55"/>
      <c r="R82" s="55">
        <f t="shared" si="34"/>
        <v>4663.4</v>
      </c>
      <c r="S82" s="55">
        <v>162</v>
      </c>
      <c r="T82" s="35">
        <v>5050.6</v>
      </c>
      <c r="U82" s="36"/>
      <c r="V82" s="36">
        <f aca="true" t="shared" si="43" ref="V82:V87">T82+U82</f>
        <v>5050.6</v>
      </c>
      <c r="W82" s="36"/>
      <c r="X82" s="36">
        <f>V82+W82</f>
        <v>5050.6</v>
      </c>
      <c r="Y82" s="36"/>
      <c r="Z82" s="36">
        <f>X82+Y82</f>
        <v>5050.6</v>
      </c>
      <c r="AA82" s="36"/>
      <c r="AB82" s="82">
        <f>Z82+AA82</f>
        <v>5050.6</v>
      </c>
    </row>
    <row r="83" spans="1:28" s="11" customFormat="1" ht="15">
      <c r="A83" s="10" t="s">
        <v>63</v>
      </c>
      <c r="B83" s="10" t="s">
        <v>47</v>
      </c>
      <c r="C83" s="28" t="s">
        <v>47</v>
      </c>
      <c r="D83" s="52" t="s">
        <v>62</v>
      </c>
      <c r="E83" s="52" t="s">
        <v>46</v>
      </c>
      <c r="F83" s="53">
        <v>107.4</v>
      </c>
      <c r="G83" s="54"/>
      <c r="H83" s="54">
        <f t="shared" si="2"/>
        <v>107.4</v>
      </c>
      <c r="I83" s="54"/>
      <c r="J83" s="54">
        <f t="shared" si="10"/>
        <v>107.4</v>
      </c>
      <c r="K83" s="54">
        <v>-6.8</v>
      </c>
      <c r="L83" s="54">
        <f t="shared" si="3"/>
        <v>100.60000000000001</v>
      </c>
      <c r="M83" s="54"/>
      <c r="N83" s="54">
        <f t="shared" si="4"/>
        <v>100.60000000000001</v>
      </c>
      <c r="O83" s="54"/>
      <c r="P83" s="55">
        <f t="shared" si="33"/>
        <v>100.60000000000001</v>
      </c>
      <c r="Q83" s="55"/>
      <c r="R83" s="55">
        <f t="shared" si="34"/>
        <v>100.60000000000001</v>
      </c>
      <c r="S83" s="55"/>
      <c r="T83" s="35">
        <v>149</v>
      </c>
      <c r="U83" s="36"/>
      <c r="V83" s="36">
        <f t="shared" si="43"/>
        <v>149</v>
      </c>
      <c r="W83" s="36"/>
      <c r="X83" s="36">
        <f>V83+W83</f>
        <v>149</v>
      </c>
      <c r="Y83" s="36"/>
      <c r="Z83" s="36">
        <f>X83+Y83</f>
        <v>149</v>
      </c>
      <c r="AA83" s="36"/>
      <c r="AB83" s="82">
        <f>Z83+AA83</f>
        <v>149</v>
      </c>
    </row>
    <row r="84" spans="1:28" s="11" customFormat="1" ht="89.25">
      <c r="A84" s="10"/>
      <c r="B84" s="10"/>
      <c r="C84" s="23" t="s">
        <v>100</v>
      </c>
      <c r="D84" s="52" t="s">
        <v>465</v>
      </c>
      <c r="E84" s="52" t="s">
        <v>36</v>
      </c>
      <c r="F84" s="53">
        <f aca="true" t="shared" si="44" ref="F84:AB84">F85</f>
        <v>0</v>
      </c>
      <c r="G84" s="58">
        <f t="shared" si="44"/>
        <v>3120</v>
      </c>
      <c r="H84" s="54">
        <f t="shared" si="44"/>
        <v>3120</v>
      </c>
      <c r="I84" s="58">
        <f t="shared" si="44"/>
        <v>0</v>
      </c>
      <c r="J84" s="54">
        <f t="shared" si="44"/>
        <v>3120</v>
      </c>
      <c r="K84" s="58">
        <f t="shared" si="44"/>
        <v>0</v>
      </c>
      <c r="L84" s="54">
        <f t="shared" si="44"/>
        <v>3120</v>
      </c>
      <c r="M84" s="58">
        <f t="shared" si="44"/>
        <v>0</v>
      </c>
      <c r="N84" s="54">
        <f t="shared" si="44"/>
        <v>3120</v>
      </c>
      <c r="O84" s="58">
        <f t="shared" si="44"/>
        <v>0</v>
      </c>
      <c r="P84" s="55">
        <f t="shared" si="44"/>
        <v>3120</v>
      </c>
      <c r="Q84" s="53">
        <f t="shared" si="44"/>
        <v>0</v>
      </c>
      <c r="R84" s="55">
        <f t="shared" si="44"/>
        <v>3120</v>
      </c>
      <c r="S84" s="53">
        <f t="shared" si="44"/>
        <v>-217.6</v>
      </c>
      <c r="T84" s="35">
        <f t="shared" si="44"/>
        <v>1254.2</v>
      </c>
      <c r="U84" s="35">
        <f t="shared" si="44"/>
        <v>-6.2</v>
      </c>
      <c r="V84" s="35">
        <f t="shared" si="44"/>
        <v>1248</v>
      </c>
      <c r="W84" s="35">
        <f t="shared" si="44"/>
        <v>0</v>
      </c>
      <c r="X84" s="35">
        <f t="shared" si="44"/>
        <v>1248</v>
      </c>
      <c r="Y84" s="35">
        <f t="shared" si="44"/>
        <v>-624</v>
      </c>
      <c r="Z84" s="35">
        <f t="shared" si="44"/>
        <v>624</v>
      </c>
      <c r="AA84" s="35">
        <f t="shared" si="44"/>
        <v>0</v>
      </c>
      <c r="AB84" s="53">
        <f t="shared" si="44"/>
        <v>624</v>
      </c>
    </row>
    <row r="85" spans="1:28" s="11" customFormat="1" ht="25.5">
      <c r="A85" s="10"/>
      <c r="B85" s="10"/>
      <c r="C85" s="23" t="s">
        <v>102</v>
      </c>
      <c r="D85" s="52" t="s">
        <v>465</v>
      </c>
      <c r="E85" s="52" t="s">
        <v>101</v>
      </c>
      <c r="F85" s="53">
        <v>0</v>
      </c>
      <c r="G85" s="54">
        <v>3120</v>
      </c>
      <c r="H85" s="54">
        <f>F85+G85</f>
        <v>3120</v>
      </c>
      <c r="I85" s="54"/>
      <c r="J85" s="54">
        <f>H85+I85</f>
        <v>3120</v>
      </c>
      <c r="K85" s="54"/>
      <c r="L85" s="54">
        <f>J85+K85</f>
        <v>3120</v>
      </c>
      <c r="M85" s="54"/>
      <c r="N85" s="54">
        <f>L85+M85</f>
        <v>3120</v>
      </c>
      <c r="O85" s="54"/>
      <c r="P85" s="55">
        <f>N85+O85</f>
        <v>3120</v>
      </c>
      <c r="Q85" s="55"/>
      <c r="R85" s="55">
        <f aca="true" t="shared" si="45" ref="R85:R118">P85+Q85</f>
        <v>3120</v>
      </c>
      <c r="S85" s="55">
        <v>-217.6</v>
      </c>
      <c r="T85" s="35">
        <v>1254.2</v>
      </c>
      <c r="U85" s="36">
        <v>-6.2</v>
      </c>
      <c r="V85" s="36">
        <f t="shared" si="43"/>
        <v>1248</v>
      </c>
      <c r="W85" s="36"/>
      <c r="X85" s="36">
        <f>V85+W85</f>
        <v>1248</v>
      </c>
      <c r="Y85" s="36">
        <v>-624</v>
      </c>
      <c r="Z85" s="36">
        <f>X85+Y85</f>
        <v>624</v>
      </c>
      <c r="AA85" s="36"/>
      <c r="AB85" s="82">
        <f>Z85+AA85</f>
        <v>624</v>
      </c>
    </row>
    <row r="86" spans="1:28" s="11" customFormat="1" ht="25.5">
      <c r="A86" s="10" t="s">
        <v>104</v>
      </c>
      <c r="B86" s="10" t="s">
        <v>35</v>
      </c>
      <c r="C86" s="28" t="s">
        <v>104</v>
      </c>
      <c r="D86" s="52" t="s">
        <v>103</v>
      </c>
      <c r="E86" s="52" t="s">
        <v>36</v>
      </c>
      <c r="F86" s="53">
        <v>17</v>
      </c>
      <c r="G86" s="54">
        <f>G87</f>
        <v>0</v>
      </c>
      <c r="H86" s="54">
        <f t="shared" si="2"/>
        <v>17</v>
      </c>
      <c r="I86" s="54">
        <f>I87</f>
        <v>0</v>
      </c>
      <c r="J86" s="54">
        <f aca="true" t="shared" si="46" ref="J86:J158">H86+I86</f>
        <v>17</v>
      </c>
      <c r="K86" s="54">
        <f>K87</f>
        <v>2.8</v>
      </c>
      <c r="L86" s="54">
        <f aca="true" t="shared" si="47" ref="L86:L158">J86+K86</f>
        <v>19.8</v>
      </c>
      <c r="M86" s="54">
        <f>M87</f>
        <v>0</v>
      </c>
      <c r="N86" s="54">
        <f aca="true" t="shared" si="48" ref="N86:N158">L86+M86</f>
        <v>19.8</v>
      </c>
      <c r="O86" s="54">
        <f>O87</f>
        <v>0</v>
      </c>
      <c r="P86" s="55">
        <f aca="true" t="shared" si="49" ref="P86:P158">N86+O86</f>
        <v>19.8</v>
      </c>
      <c r="Q86" s="55">
        <f>Q87</f>
        <v>0</v>
      </c>
      <c r="R86" s="55">
        <f t="shared" si="45"/>
        <v>19.8</v>
      </c>
      <c r="S86" s="55">
        <f aca="true" t="shared" si="50" ref="S86:AB86">S87</f>
        <v>0</v>
      </c>
      <c r="T86" s="35">
        <f t="shared" si="50"/>
        <v>12</v>
      </c>
      <c r="U86" s="35">
        <f t="shared" si="50"/>
        <v>0</v>
      </c>
      <c r="V86" s="35">
        <f t="shared" si="50"/>
        <v>12</v>
      </c>
      <c r="W86" s="35">
        <f t="shared" si="50"/>
        <v>0</v>
      </c>
      <c r="X86" s="35">
        <f t="shared" si="50"/>
        <v>12</v>
      </c>
      <c r="Y86" s="35">
        <f t="shared" si="50"/>
        <v>0</v>
      </c>
      <c r="Z86" s="35">
        <f t="shared" si="50"/>
        <v>12</v>
      </c>
      <c r="AA86" s="35">
        <f t="shared" si="50"/>
        <v>0</v>
      </c>
      <c r="AB86" s="53">
        <f t="shared" si="50"/>
        <v>12</v>
      </c>
    </row>
    <row r="87" spans="1:28" s="11" customFormat="1" ht="15">
      <c r="A87" s="10" t="s">
        <v>104</v>
      </c>
      <c r="B87" s="10" t="s">
        <v>47</v>
      </c>
      <c r="C87" s="28" t="s">
        <v>47</v>
      </c>
      <c r="D87" s="52" t="s">
        <v>103</v>
      </c>
      <c r="E87" s="52" t="s">
        <v>46</v>
      </c>
      <c r="F87" s="53">
        <v>17</v>
      </c>
      <c r="G87" s="54"/>
      <c r="H87" s="54">
        <f t="shared" si="2"/>
        <v>17</v>
      </c>
      <c r="I87" s="54"/>
      <c r="J87" s="54">
        <f t="shared" si="46"/>
        <v>17</v>
      </c>
      <c r="K87" s="54">
        <v>2.8</v>
      </c>
      <c r="L87" s="54">
        <f t="shared" si="47"/>
        <v>19.8</v>
      </c>
      <c r="M87" s="54"/>
      <c r="N87" s="54">
        <f t="shared" si="48"/>
        <v>19.8</v>
      </c>
      <c r="O87" s="54"/>
      <c r="P87" s="55">
        <f t="shared" si="49"/>
        <v>19.8</v>
      </c>
      <c r="Q87" s="55"/>
      <c r="R87" s="55">
        <f t="shared" si="45"/>
        <v>19.8</v>
      </c>
      <c r="S87" s="55"/>
      <c r="T87" s="35">
        <v>12</v>
      </c>
      <c r="U87" s="36"/>
      <c r="V87" s="36">
        <f t="shared" si="43"/>
        <v>12</v>
      </c>
      <c r="W87" s="36"/>
      <c r="X87" s="36">
        <f>V87+W87</f>
        <v>12</v>
      </c>
      <c r="Y87" s="36"/>
      <c r="Z87" s="36">
        <f>X87+Y87</f>
        <v>12</v>
      </c>
      <c r="AA87" s="36"/>
      <c r="AB87" s="82">
        <f>Z87+AA87</f>
        <v>12</v>
      </c>
    </row>
    <row r="88" spans="1:28" s="11" customFormat="1" ht="51">
      <c r="A88" s="10"/>
      <c r="B88" s="10"/>
      <c r="C88" s="56" t="s">
        <v>505</v>
      </c>
      <c r="D88" s="52" t="s">
        <v>504</v>
      </c>
      <c r="E88" s="52" t="s">
        <v>36</v>
      </c>
      <c r="F88" s="53"/>
      <c r="G88" s="54"/>
      <c r="H88" s="54"/>
      <c r="I88" s="54"/>
      <c r="J88" s="54"/>
      <c r="K88" s="54"/>
      <c r="L88" s="54"/>
      <c r="M88" s="54"/>
      <c r="N88" s="54"/>
      <c r="O88" s="54"/>
      <c r="P88" s="55"/>
      <c r="Q88" s="55"/>
      <c r="R88" s="55"/>
      <c r="S88" s="55"/>
      <c r="T88" s="35"/>
      <c r="U88" s="36"/>
      <c r="V88" s="36"/>
      <c r="W88" s="36"/>
      <c r="X88" s="36"/>
      <c r="Y88" s="36"/>
      <c r="Z88" s="36">
        <f>Z89</f>
        <v>0</v>
      </c>
      <c r="AA88" s="36">
        <f>AA89</f>
        <v>2.17</v>
      </c>
      <c r="AB88" s="82">
        <f>AB89</f>
        <v>2.17</v>
      </c>
    </row>
    <row r="89" spans="1:28" s="11" customFormat="1" ht="15">
      <c r="A89" s="10"/>
      <c r="B89" s="10"/>
      <c r="C89" s="28" t="s">
        <v>47</v>
      </c>
      <c r="D89" s="52" t="s">
        <v>504</v>
      </c>
      <c r="E89" s="52" t="s">
        <v>46</v>
      </c>
      <c r="F89" s="53"/>
      <c r="G89" s="54"/>
      <c r="H89" s="54"/>
      <c r="I89" s="54"/>
      <c r="J89" s="54"/>
      <c r="K89" s="54"/>
      <c r="L89" s="54"/>
      <c r="M89" s="54"/>
      <c r="N89" s="54"/>
      <c r="O89" s="54"/>
      <c r="P89" s="55"/>
      <c r="Q89" s="55"/>
      <c r="R89" s="55"/>
      <c r="S89" s="55"/>
      <c r="T89" s="35"/>
      <c r="U89" s="36"/>
      <c r="V89" s="36"/>
      <c r="W89" s="36"/>
      <c r="X89" s="36"/>
      <c r="Y89" s="36"/>
      <c r="Z89" s="36"/>
      <c r="AA89" s="36">
        <v>2.17</v>
      </c>
      <c r="AB89" s="82">
        <f>Z89+AA89</f>
        <v>2.17</v>
      </c>
    </row>
    <row r="90" spans="1:28" s="11" customFormat="1" ht="25.5">
      <c r="A90" s="10" t="s">
        <v>129</v>
      </c>
      <c r="B90" s="10" t="s">
        <v>35</v>
      </c>
      <c r="C90" s="45" t="s">
        <v>129</v>
      </c>
      <c r="D90" s="46" t="s">
        <v>128</v>
      </c>
      <c r="E90" s="46" t="s">
        <v>36</v>
      </c>
      <c r="F90" s="51">
        <f>F91+F101+F107+F110</f>
        <v>17400.7</v>
      </c>
      <c r="G90" s="54">
        <f>G91+G101+G107+G110</f>
        <v>-55</v>
      </c>
      <c r="H90" s="48">
        <f t="shared" si="2"/>
        <v>17345.7</v>
      </c>
      <c r="I90" s="54">
        <f>I91+I101+I107+I110</f>
        <v>136.9</v>
      </c>
      <c r="J90" s="48">
        <f>J91+J101+J107+J110</f>
        <v>17439.600000000002</v>
      </c>
      <c r="K90" s="54">
        <f>K91+K101+K107+K110</f>
        <v>-15.894209999999987</v>
      </c>
      <c r="L90" s="48">
        <f t="shared" si="47"/>
        <v>17423.705790000004</v>
      </c>
      <c r="M90" s="54">
        <f>M91+M101+M107+M110</f>
        <v>0</v>
      </c>
      <c r="N90" s="48">
        <f t="shared" si="48"/>
        <v>17423.705790000004</v>
      </c>
      <c r="O90" s="54">
        <f>O91+O101+O107+O110</f>
        <v>-2.003</v>
      </c>
      <c r="P90" s="50">
        <f t="shared" si="49"/>
        <v>17421.702790000003</v>
      </c>
      <c r="Q90" s="55">
        <f>Q91+Q101+Q107+Q110</f>
        <v>285.454</v>
      </c>
      <c r="R90" s="50">
        <f t="shared" si="45"/>
        <v>17707.156790000005</v>
      </c>
      <c r="S90" s="55">
        <f aca="true" t="shared" si="51" ref="S90:X90">S91+S101+S107+S110</f>
        <v>698.19</v>
      </c>
      <c r="T90" s="41">
        <f t="shared" si="51"/>
        <v>16701.595</v>
      </c>
      <c r="U90" s="44">
        <f t="shared" si="51"/>
        <v>144.36715</v>
      </c>
      <c r="V90" s="41">
        <f t="shared" si="51"/>
        <v>16845.96215</v>
      </c>
      <c r="W90" s="44">
        <f t="shared" si="51"/>
        <v>0</v>
      </c>
      <c r="X90" s="41">
        <f t="shared" si="51"/>
        <v>16845.96215</v>
      </c>
      <c r="Y90" s="44">
        <f>Y91+Y101+Y107+Y110</f>
        <v>44.69</v>
      </c>
      <c r="Z90" s="41">
        <f>Z91+Z101+Z107+Z110</f>
        <v>16890.652149999998</v>
      </c>
      <c r="AA90" s="44">
        <f>AA91+AA101+AA107+AA110</f>
        <v>272.002</v>
      </c>
      <c r="AB90" s="51">
        <f>AB91+AB101+AB107+AB110</f>
        <v>17162.65415</v>
      </c>
    </row>
    <row r="91" spans="1:28" s="11" customFormat="1" ht="25.5">
      <c r="A91" s="10" t="s">
        <v>146</v>
      </c>
      <c r="B91" s="10" t="s">
        <v>35</v>
      </c>
      <c r="C91" s="28" t="s">
        <v>146</v>
      </c>
      <c r="D91" s="52" t="s">
        <v>145</v>
      </c>
      <c r="E91" s="52" t="s">
        <v>36</v>
      </c>
      <c r="F91" s="53">
        <f>F92</f>
        <v>15269</v>
      </c>
      <c r="G91" s="54">
        <f>G92</f>
        <v>-55</v>
      </c>
      <c r="H91" s="54">
        <f aca="true" t="shared" si="52" ref="H91:H156">F91+G91</f>
        <v>15214</v>
      </c>
      <c r="I91" s="54">
        <f>I92</f>
        <v>72</v>
      </c>
      <c r="J91" s="54">
        <f>J92</f>
        <v>15243</v>
      </c>
      <c r="K91" s="54">
        <f>K92</f>
        <v>-21.894209999999987</v>
      </c>
      <c r="L91" s="54">
        <f t="shared" si="47"/>
        <v>15221.10579</v>
      </c>
      <c r="M91" s="54">
        <f>M92</f>
        <v>0</v>
      </c>
      <c r="N91" s="54">
        <f t="shared" si="48"/>
        <v>15221.10579</v>
      </c>
      <c r="O91" s="54">
        <f>O92</f>
        <v>-2.003</v>
      </c>
      <c r="P91" s="55">
        <f t="shared" si="49"/>
        <v>15219.102789999999</v>
      </c>
      <c r="Q91" s="55">
        <f>Q92</f>
        <v>78.854</v>
      </c>
      <c r="R91" s="55">
        <f t="shared" si="45"/>
        <v>15297.956789999998</v>
      </c>
      <c r="S91" s="55">
        <f aca="true" t="shared" si="53" ref="S91:AB91">S92</f>
        <v>491.99</v>
      </c>
      <c r="T91" s="35">
        <f t="shared" si="53"/>
        <v>14657.779999999999</v>
      </c>
      <c r="U91" s="35">
        <f t="shared" si="53"/>
        <v>41.147</v>
      </c>
      <c r="V91" s="35">
        <f t="shared" si="53"/>
        <v>14698.927</v>
      </c>
      <c r="W91" s="35">
        <f t="shared" si="53"/>
        <v>0</v>
      </c>
      <c r="X91" s="35">
        <f t="shared" si="53"/>
        <v>14698.927</v>
      </c>
      <c r="Y91" s="35">
        <f t="shared" si="53"/>
        <v>44.69</v>
      </c>
      <c r="Z91" s="35">
        <f t="shared" si="53"/>
        <v>14743.616999999998</v>
      </c>
      <c r="AA91" s="35">
        <f t="shared" si="53"/>
        <v>57.302</v>
      </c>
      <c r="AB91" s="53">
        <f t="shared" si="53"/>
        <v>14800.918999999998</v>
      </c>
    </row>
    <row r="92" spans="1:28" s="11" customFormat="1" ht="15">
      <c r="A92" s="10" t="s">
        <v>148</v>
      </c>
      <c r="B92" s="10" t="s">
        <v>35</v>
      </c>
      <c r="C92" s="28" t="s">
        <v>148</v>
      </c>
      <c r="D92" s="52" t="s">
        <v>147</v>
      </c>
      <c r="E92" s="52" t="s">
        <v>36</v>
      </c>
      <c r="F92" s="53">
        <f>F93+F96+F98</f>
        <v>15269</v>
      </c>
      <c r="G92" s="54">
        <f>G93+G96+G98</f>
        <v>-55</v>
      </c>
      <c r="H92" s="54">
        <f t="shared" si="52"/>
        <v>15214</v>
      </c>
      <c r="I92" s="54">
        <f>I93+I96+I98</f>
        <v>72</v>
      </c>
      <c r="J92" s="54">
        <f>J93+J96+J98</f>
        <v>15243</v>
      </c>
      <c r="K92" s="54">
        <f>K93+K96+K98</f>
        <v>-21.894209999999987</v>
      </c>
      <c r="L92" s="54">
        <f t="shared" si="47"/>
        <v>15221.10579</v>
      </c>
      <c r="M92" s="54">
        <f>M93+M96+M98</f>
        <v>0</v>
      </c>
      <c r="N92" s="54">
        <f t="shared" si="48"/>
        <v>15221.10579</v>
      </c>
      <c r="O92" s="54">
        <f>O93+O96+O98</f>
        <v>-2.003</v>
      </c>
      <c r="P92" s="55">
        <f t="shared" si="49"/>
        <v>15219.102789999999</v>
      </c>
      <c r="Q92" s="55">
        <f>Q93+Q96+Q98</f>
        <v>78.854</v>
      </c>
      <c r="R92" s="55">
        <f t="shared" si="45"/>
        <v>15297.956789999998</v>
      </c>
      <c r="S92" s="55">
        <f aca="true" t="shared" si="54" ref="S92:X92">S93+S96+S98</f>
        <v>491.99</v>
      </c>
      <c r="T92" s="35">
        <f t="shared" si="54"/>
        <v>14657.779999999999</v>
      </c>
      <c r="U92" s="35">
        <f t="shared" si="54"/>
        <v>41.147</v>
      </c>
      <c r="V92" s="35">
        <f t="shared" si="54"/>
        <v>14698.927</v>
      </c>
      <c r="W92" s="35">
        <f t="shared" si="54"/>
        <v>0</v>
      </c>
      <c r="X92" s="35">
        <f t="shared" si="54"/>
        <v>14698.927</v>
      </c>
      <c r="Y92" s="35">
        <f>Y93+Y96+Y98</f>
        <v>44.69</v>
      </c>
      <c r="Z92" s="35">
        <f>Z93+Z96+Z98</f>
        <v>14743.616999999998</v>
      </c>
      <c r="AA92" s="35">
        <f>AA93+AA96+AA98</f>
        <v>57.302</v>
      </c>
      <c r="AB92" s="53">
        <f>AB93+AB96+AB98</f>
        <v>14800.918999999998</v>
      </c>
    </row>
    <row r="93" spans="1:28" s="11" customFormat="1" ht="15">
      <c r="A93" s="10" t="s">
        <v>71</v>
      </c>
      <c r="B93" s="10" t="s">
        <v>35</v>
      </c>
      <c r="C93" s="28" t="s">
        <v>71</v>
      </c>
      <c r="D93" s="52" t="s">
        <v>149</v>
      </c>
      <c r="E93" s="52" t="s">
        <v>36</v>
      </c>
      <c r="F93" s="53">
        <v>5485</v>
      </c>
      <c r="G93" s="54">
        <f>G94</f>
        <v>-938</v>
      </c>
      <c r="H93" s="54">
        <f t="shared" si="52"/>
        <v>4547</v>
      </c>
      <c r="I93" s="54">
        <f>I94</f>
        <v>0</v>
      </c>
      <c r="J93" s="54">
        <f t="shared" si="46"/>
        <v>4547</v>
      </c>
      <c r="K93" s="54">
        <f>K94</f>
        <v>0</v>
      </c>
      <c r="L93" s="54">
        <f t="shared" si="47"/>
        <v>4547</v>
      </c>
      <c r="M93" s="54">
        <f>M94</f>
        <v>0</v>
      </c>
      <c r="N93" s="54">
        <f t="shared" si="48"/>
        <v>4547</v>
      </c>
      <c r="O93" s="54">
        <f>O94</f>
        <v>0</v>
      </c>
      <c r="P93" s="55">
        <f t="shared" si="49"/>
        <v>4547</v>
      </c>
      <c r="Q93" s="55">
        <f>Q94</f>
        <v>0</v>
      </c>
      <c r="R93" s="55">
        <f t="shared" si="45"/>
        <v>4547</v>
      </c>
      <c r="S93" s="55">
        <f>S94</f>
        <v>0</v>
      </c>
      <c r="T93" s="35">
        <f>T94+T95</f>
        <v>2850.83</v>
      </c>
      <c r="U93" s="35">
        <f>U94+U95</f>
        <v>-0.73</v>
      </c>
      <c r="V93" s="36">
        <f aca="true" t="shared" si="55" ref="V93:V118">T93+U93</f>
        <v>2850.1</v>
      </c>
      <c r="W93" s="35">
        <f>W94+W95</f>
        <v>0</v>
      </c>
      <c r="X93" s="36">
        <f>V93+W93</f>
        <v>2850.1</v>
      </c>
      <c r="Y93" s="35">
        <f>Y94+Y95</f>
        <v>-0.31</v>
      </c>
      <c r="Z93" s="36">
        <f>X93+Y93</f>
        <v>2849.79</v>
      </c>
      <c r="AA93" s="35">
        <f>AA94+AA95</f>
        <v>0</v>
      </c>
      <c r="AB93" s="82">
        <f>Z93+AA93</f>
        <v>2849.79</v>
      </c>
    </row>
    <row r="94" spans="1:28" s="11" customFormat="1" ht="51">
      <c r="A94" s="10" t="s">
        <v>71</v>
      </c>
      <c r="B94" s="10" t="s">
        <v>45</v>
      </c>
      <c r="C94" s="28" t="s">
        <v>45</v>
      </c>
      <c r="D94" s="52" t="s">
        <v>149</v>
      </c>
      <c r="E94" s="52" t="s">
        <v>44</v>
      </c>
      <c r="F94" s="53">
        <v>5485</v>
      </c>
      <c r="G94" s="54">
        <v>-938</v>
      </c>
      <c r="H94" s="54">
        <f t="shared" si="52"/>
        <v>4547</v>
      </c>
      <c r="I94" s="54"/>
      <c r="J94" s="54">
        <f t="shared" si="46"/>
        <v>4547</v>
      </c>
      <c r="K94" s="54"/>
      <c r="L94" s="54">
        <f t="shared" si="47"/>
        <v>4547</v>
      </c>
      <c r="M94" s="54"/>
      <c r="N94" s="54">
        <f t="shared" si="48"/>
        <v>4547</v>
      </c>
      <c r="O94" s="54"/>
      <c r="P94" s="55">
        <f t="shared" si="49"/>
        <v>4547</v>
      </c>
      <c r="Q94" s="55"/>
      <c r="R94" s="55">
        <f t="shared" si="45"/>
        <v>4547</v>
      </c>
      <c r="S94" s="55"/>
      <c r="T94" s="35">
        <v>2849.68</v>
      </c>
      <c r="U94" s="36">
        <v>-0.73</v>
      </c>
      <c r="V94" s="36">
        <f t="shared" si="55"/>
        <v>2848.95</v>
      </c>
      <c r="W94" s="36"/>
      <c r="X94" s="36">
        <f>V94+W94</f>
        <v>2848.95</v>
      </c>
      <c r="Y94" s="36"/>
      <c r="Z94" s="36">
        <f>X94+Y94</f>
        <v>2848.95</v>
      </c>
      <c r="AA94" s="36"/>
      <c r="AB94" s="82">
        <f>Z94+AA94</f>
        <v>2848.95</v>
      </c>
    </row>
    <row r="95" spans="1:28" s="11" customFormat="1" ht="15">
      <c r="A95" s="10"/>
      <c r="B95" s="10"/>
      <c r="C95" s="28" t="s">
        <v>76</v>
      </c>
      <c r="D95" s="52" t="s">
        <v>149</v>
      </c>
      <c r="E95" s="52" t="s">
        <v>75</v>
      </c>
      <c r="F95" s="53"/>
      <c r="G95" s="54"/>
      <c r="H95" s="54"/>
      <c r="I95" s="54"/>
      <c r="J95" s="54"/>
      <c r="K95" s="54"/>
      <c r="L95" s="54"/>
      <c r="M95" s="54"/>
      <c r="N95" s="54"/>
      <c r="O95" s="54"/>
      <c r="P95" s="55"/>
      <c r="Q95" s="55"/>
      <c r="R95" s="55"/>
      <c r="S95" s="55"/>
      <c r="T95" s="35">
        <v>1.15</v>
      </c>
      <c r="U95" s="36"/>
      <c r="V95" s="36">
        <f t="shared" si="55"/>
        <v>1.15</v>
      </c>
      <c r="W95" s="36"/>
      <c r="X95" s="36">
        <f>V95+W95</f>
        <v>1.15</v>
      </c>
      <c r="Y95" s="36">
        <v>-0.31</v>
      </c>
      <c r="Z95" s="36">
        <f>X95+Y95</f>
        <v>0.8399999999999999</v>
      </c>
      <c r="AA95" s="36"/>
      <c r="AB95" s="82">
        <f>Z95+AA95</f>
        <v>0.8399999999999999</v>
      </c>
    </row>
    <row r="96" spans="1:28" s="11" customFormat="1" ht="15">
      <c r="A96" s="10" t="s">
        <v>73</v>
      </c>
      <c r="B96" s="10" t="s">
        <v>35</v>
      </c>
      <c r="C96" s="28" t="s">
        <v>73</v>
      </c>
      <c r="D96" s="52" t="s">
        <v>150</v>
      </c>
      <c r="E96" s="52" t="s">
        <v>36</v>
      </c>
      <c r="F96" s="53">
        <v>7835</v>
      </c>
      <c r="G96" s="54">
        <f>G97</f>
        <v>875</v>
      </c>
      <c r="H96" s="54">
        <f t="shared" si="52"/>
        <v>8710</v>
      </c>
      <c r="I96" s="54">
        <f>I97</f>
        <v>0</v>
      </c>
      <c r="J96" s="54">
        <f>J97</f>
        <v>8667</v>
      </c>
      <c r="K96" s="54">
        <f>K97</f>
        <v>-200</v>
      </c>
      <c r="L96" s="54">
        <f t="shared" si="47"/>
        <v>8467</v>
      </c>
      <c r="M96" s="54">
        <f>M97</f>
        <v>0</v>
      </c>
      <c r="N96" s="54">
        <f t="shared" si="48"/>
        <v>8467</v>
      </c>
      <c r="O96" s="54">
        <f>O97</f>
        <v>0</v>
      </c>
      <c r="P96" s="55">
        <f t="shared" si="49"/>
        <v>8467</v>
      </c>
      <c r="Q96" s="55">
        <f>Q97</f>
        <v>51.584</v>
      </c>
      <c r="R96" s="55">
        <f t="shared" si="45"/>
        <v>8518.584</v>
      </c>
      <c r="S96" s="55">
        <f aca="true" t="shared" si="56" ref="S96:AB96">S97</f>
        <v>0.35</v>
      </c>
      <c r="T96" s="35">
        <f t="shared" si="56"/>
        <v>9966.15</v>
      </c>
      <c r="U96" s="35">
        <f t="shared" si="56"/>
        <v>3.124</v>
      </c>
      <c r="V96" s="35">
        <f t="shared" si="56"/>
        <v>9969.274</v>
      </c>
      <c r="W96" s="35">
        <f t="shared" si="56"/>
        <v>6</v>
      </c>
      <c r="X96" s="35">
        <f t="shared" si="56"/>
        <v>9975.274</v>
      </c>
      <c r="Y96" s="35">
        <f t="shared" si="56"/>
        <v>0</v>
      </c>
      <c r="Z96" s="35">
        <f t="shared" si="56"/>
        <v>9975.274</v>
      </c>
      <c r="AA96" s="35">
        <f t="shared" si="56"/>
        <v>0</v>
      </c>
      <c r="AB96" s="53">
        <f t="shared" si="56"/>
        <v>9975.274</v>
      </c>
    </row>
    <row r="97" spans="1:28" s="11" customFormat="1" ht="51">
      <c r="A97" s="10" t="s">
        <v>73</v>
      </c>
      <c r="B97" s="10" t="s">
        <v>45</v>
      </c>
      <c r="C97" s="28" t="s">
        <v>45</v>
      </c>
      <c r="D97" s="52" t="s">
        <v>150</v>
      </c>
      <c r="E97" s="52" t="s">
        <v>44</v>
      </c>
      <c r="F97" s="53">
        <v>7835</v>
      </c>
      <c r="G97" s="54">
        <v>875</v>
      </c>
      <c r="H97" s="54">
        <f t="shared" si="52"/>
        <v>8710</v>
      </c>
      <c r="I97" s="54"/>
      <c r="J97" s="54">
        <v>8667</v>
      </c>
      <c r="K97" s="54">
        <v>-200</v>
      </c>
      <c r="L97" s="54">
        <f t="shared" si="47"/>
        <v>8467</v>
      </c>
      <c r="M97" s="54"/>
      <c r="N97" s="54">
        <f t="shared" si="48"/>
        <v>8467</v>
      </c>
      <c r="O97" s="54"/>
      <c r="P97" s="55">
        <f t="shared" si="49"/>
        <v>8467</v>
      </c>
      <c r="Q97" s="55">
        <v>51.584</v>
      </c>
      <c r="R97" s="55">
        <f t="shared" si="45"/>
        <v>8518.584</v>
      </c>
      <c r="S97" s="55">
        <v>0.35</v>
      </c>
      <c r="T97" s="35">
        <v>9966.15</v>
      </c>
      <c r="U97" s="36">
        <v>3.124</v>
      </c>
      <c r="V97" s="36">
        <f t="shared" si="55"/>
        <v>9969.274</v>
      </c>
      <c r="W97" s="36">
        <v>6</v>
      </c>
      <c r="X97" s="36">
        <f>V97+W97</f>
        <v>9975.274</v>
      </c>
      <c r="Y97" s="36"/>
      <c r="Z97" s="36">
        <f>X97+Y97</f>
        <v>9975.274</v>
      </c>
      <c r="AA97" s="36"/>
      <c r="AB97" s="82">
        <f>Z97+AA97</f>
        <v>9975.274</v>
      </c>
    </row>
    <row r="98" spans="1:28" s="11" customFormat="1" ht="15">
      <c r="A98" s="10" t="s">
        <v>83</v>
      </c>
      <c r="B98" s="10" t="s">
        <v>35</v>
      </c>
      <c r="C98" s="28" t="s">
        <v>83</v>
      </c>
      <c r="D98" s="52" t="s">
        <v>151</v>
      </c>
      <c r="E98" s="52" t="s">
        <v>36</v>
      </c>
      <c r="F98" s="53">
        <v>1949</v>
      </c>
      <c r="G98" s="54">
        <f>G99+G100</f>
        <v>8</v>
      </c>
      <c r="H98" s="54">
        <f t="shared" si="52"/>
        <v>1957</v>
      </c>
      <c r="I98" s="54">
        <f>I99+I100</f>
        <v>72</v>
      </c>
      <c r="J98" s="54">
        <f t="shared" si="46"/>
        <v>2029</v>
      </c>
      <c r="K98" s="54">
        <f>K99+K100</f>
        <v>178.10579</v>
      </c>
      <c r="L98" s="54">
        <f t="shared" si="47"/>
        <v>2207.10579</v>
      </c>
      <c r="M98" s="54">
        <f>M99+M100</f>
        <v>0</v>
      </c>
      <c r="N98" s="54">
        <f t="shared" si="48"/>
        <v>2207.10579</v>
      </c>
      <c r="O98" s="54">
        <f>O99+O100</f>
        <v>-2.003</v>
      </c>
      <c r="P98" s="55">
        <f t="shared" si="49"/>
        <v>2205.10279</v>
      </c>
      <c r="Q98" s="55">
        <f>Q99+Q100</f>
        <v>27.27</v>
      </c>
      <c r="R98" s="55">
        <f t="shared" si="45"/>
        <v>2232.37279</v>
      </c>
      <c r="S98" s="55">
        <f aca="true" t="shared" si="57" ref="S98:X98">S99+S100</f>
        <v>491.64</v>
      </c>
      <c r="T98" s="35">
        <f t="shared" si="57"/>
        <v>1840.8</v>
      </c>
      <c r="U98" s="35">
        <f t="shared" si="57"/>
        <v>38.753</v>
      </c>
      <c r="V98" s="35">
        <f t="shared" si="57"/>
        <v>1879.5529999999999</v>
      </c>
      <c r="W98" s="35">
        <f t="shared" si="57"/>
        <v>-6</v>
      </c>
      <c r="X98" s="35">
        <f t="shared" si="57"/>
        <v>1873.5529999999999</v>
      </c>
      <c r="Y98" s="35">
        <f>Y99+Y100</f>
        <v>45</v>
      </c>
      <c r="Z98" s="35">
        <f>Z99+Z100</f>
        <v>1918.5529999999999</v>
      </c>
      <c r="AA98" s="35">
        <f>AA99+AA100</f>
        <v>57.302</v>
      </c>
      <c r="AB98" s="53">
        <f>AB99+AB100</f>
        <v>1975.8549999999998</v>
      </c>
    </row>
    <row r="99" spans="1:28" s="11" customFormat="1" ht="15">
      <c r="A99" s="10" t="s">
        <v>83</v>
      </c>
      <c r="B99" s="10" t="s">
        <v>47</v>
      </c>
      <c r="C99" s="28" t="s">
        <v>47</v>
      </c>
      <c r="D99" s="52" t="s">
        <v>151</v>
      </c>
      <c r="E99" s="52" t="s">
        <v>46</v>
      </c>
      <c r="F99" s="53">
        <v>1890.1</v>
      </c>
      <c r="G99" s="54">
        <v>8</v>
      </c>
      <c r="H99" s="54">
        <f t="shared" si="52"/>
        <v>1898.1</v>
      </c>
      <c r="I99" s="54">
        <v>72</v>
      </c>
      <c r="J99" s="54">
        <f t="shared" si="46"/>
        <v>1970.1</v>
      </c>
      <c r="K99" s="54">
        <v>183.10579</v>
      </c>
      <c r="L99" s="54">
        <f t="shared" si="47"/>
        <v>2153.20579</v>
      </c>
      <c r="M99" s="54"/>
      <c r="N99" s="54">
        <f t="shared" si="48"/>
        <v>2153.20579</v>
      </c>
      <c r="O99" s="54">
        <v>-2.003</v>
      </c>
      <c r="P99" s="55">
        <f t="shared" si="49"/>
        <v>2151.20279</v>
      </c>
      <c r="Q99" s="55">
        <v>27.27</v>
      </c>
      <c r="R99" s="55">
        <f t="shared" si="45"/>
        <v>2178.47279</v>
      </c>
      <c r="S99" s="55">
        <v>491.64</v>
      </c>
      <c r="T99" s="35">
        <v>1802.8</v>
      </c>
      <c r="U99" s="36">
        <v>38.753</v>
      </c>
      <c r="V99" s="36">
        <f t="shared" si="55"/>
        <v>1841.5529999999999</v>
      </c>
      <c r="W99" s="36">
        <v>-6</v>
      </c>
      <c r="X99" s="36">
        <f>V99+W99</f>
        <v>1835.5529999999999</v>
      </c>
      <c r="Y99" s="36">
        <v>45</v>
      </c>
      <c r="Z99" s="36">
        <f>X99+Y99</f>
        <v>1880.5529999999999</v>
      </c>
      <c r="AA99" s="36">
        <v>57.302</v>
      </c>
      <c r="AB99" s="82">
        <f>Z99+AA99</f>
        <v>1937.8549999999998</v>
      </c>
    </row>
    <row r="100" spans="1:28" s="11" customFormat="1" ht="15">
      <c r="A100" s="10" t="s">
        <v>83</v>
      </c>
      <c r="B100" s="10" t="s">
        <v>76</v>
      </c>
      <c r="C100" s="28" t="s">
        <v>76</v>
      </c>
      <c r="D100" s="52" t="s">
        <v>151</v>
      </c>
      <c r="E100" s="52" t="s">
        <v>75</v>
      </c>
      <c r="F100" s="53">
        <v>58.9</v>
      </c>
      <c r="G100" s="54"/>
      <c r="H100" s="54">
        <f t="shared" si="52"/>
        <v>58.9</v>
      </c>
      <c r="I100" s="54"/>
      <c r="J100" s="54">
        <f t="shared" si="46"/>
        <v>58.9</v>
      </c>
      <c r="K100" s="54">
        <v>-5</v>
      </c>
      <c r="L100" s="54">
        <f t="shared" si="47"/>
        <v>53.9</v>
      </c>
      <c r="M100" s="54"/>
      <c r="N100" s="54">
        <f t="shared" si="48"/>
        <v>53.9</v>
      </c>
      <c r="O100" s="54"/>
      <c r="P100" s="55">
        <f t="shared" si="49"/>
        <v>53.9</v>
      </c>
      <c r="Q100" s="55"/>
      <c r="R100" s="55">
        <f t="shared" si="45"/>
        <v>53.9</v>
      </c>
      <c r="S100" s="55"/>
      <c r="T100" s="35">
        <v>38</v>
      </c>
      <c r="U100" s="36"/>
      <c r="V100" s="36">
        <f t="shared" si="55"/>
        <v>38</v>
      </c>
      <c r="W100" s="36"/>
      <c r="X100" s="36">
        <f>V100+W100</f>
        <v>38</v>
      </c>
      <c r="Y100" s="36"/>
      <c r="Z100" s="36">
        <f>X100+Y100</f>
        <v>38</v>
      </c>
      <c r="AA100" s="36"/>
      <c r="AB100" s="82">
        <f>Z100+AA100</f>
        <v>38</v>
      </c>
    </row>
    <row r="101" spans="1:28" s="11" customFormat="1" ht="25.5">
      <c r="A101" s="10" t="s">
        <v>67</v>
      </c>
      <c r="B101" s="10" t="s">
        <v>35</v>
      </c>
      <c r="C101" s="28" t="s">
        <v>67</v>
      </c>
      <c r="D101" s="52" t="s">
        <v>141</v>
      </c>
      <c r="E101" s="52" t="s">
        <v>36</v>
      </c>
      <c r="F101" s="53">
        <f>F102</f>
        <v>686.9</v>
      </c>
      <c r="G101" s="54">
        <f>G102</f>
        <v>0</v>
      </c>
      <c r="H101" s="54">
        <f t="shared" si="52"/>
        <v>686.9</v>
      </c>
      <c r="I101" s="54">
        <f>I102</f>
        <v>0</v>
      </c>
      <c r="J101" s="54">
        <f>J103+J105</f>
        <v>686.9</v>
      </c>
      <c r="K101" s="54">
        <f>K102</f>
        <v>-100</v>
      </c>
      <c r="L101" s="54">
        <f t="shared" si="47"/>
        <v>586.9</v>
      </c>
      <c r="M101" s="54">
        <f>M102</f>
        <v>0</v>
      </c>
      <c r="N101" s="54">
        <f t="shared" si="48"/>
        <v>586.9</v>
      </c>
      <c r="O101" s="54">
        <f>O102</f>
        <v>0</v>
      </c>
      <c r="P101" s="55">
        <f t="shared" si="49"/>
        <v>586.9</v>
      </c>
      <c r="Q101" s="55">
        <f>Q102</f>
        <v>0</v>
      </c>
      <c r="R101" s="55">
        <f t="shared" si="45"/>
        <v>586.9</v>
      </c>
      <c r="S101" s="55">
        <f aca="true" t="shared" si="58" ref="S101:AB101">S102</f>
        <v>0</v>
      </c>
      <c r="T101" s="35">
        <f t="shared" si="58"/>
        <v>730.5</v>
      </c>
      <c r="U101" s="35">
        <f t="shared" si="58"/>
        <v>0</v>
      </c>
      <c r="V101" s="35">
        <f t="shared" si="58"/>
        <v>730.5</v>
      </c>
      <c r="W101" s="35">
        <f t="shared" si="58"/>
        <v>0</v>
      </c>
      <c r="X101" s="35">
        <f t="shared" si="58"/>
        <v>730.5</v>
      </c>
      <c r="Y101" s="35">
        <f t="shared" si="58"/>
        <v>0</v>
      </c>
      <c r="Z101" s="35">
        <f t="shared" si="58"/>
        <v>730.5</v>
      </c>
      <c r="AA101" s="35">
        <f t="shared" si="58"/>
        <v>0</v>
      </c>
      <c r="AB101" s="53">
        <f t="shared" si="58"/>
        <v>730.5</v>
      </c>
    </row>
    <row r="102" spans="1:28" s="11" customFormat="1" ht="15">
      <c r="A102" s="10" t="s">
        <v>90</v>
      </c>
      <c r="B102" s="10" t="s">
        <v>35</v>
      </c>
      <c r="C102" s="28" t="s">
        <v>90</v>
      </c>
      <c r="D102" s="52" t="s">
        <v>142</v>
      </c>
      <c r="E102" s="52" t="s">
        <v>36</v>
      </c>
      <c r="F102" s="53">
        <f>F103+F105</f>
        <v>686.9</v>
      </c>
      <c r="G102" s="54">
        <f>G103+G105</f>
        <v>0</v>
      </c>
      <c r="H102" s="54">
        <f t="shared" si="52"/>
        <v>686.9</v>
      </c>
      <c r="I102" s="54">
        <f>I103+I105</f>
        <v>0</v>
      </c>
      <c r="J102" s="54">
        <f>J103+J105</f>
        <v>686.9</v>
      </c>
      <c r="K102" s="54">
        <f>K103+K105</f>
        <v>-100</v>
      </c>
      <c r="L102" s="54">
        <f t="shared" si="47"/>
        <v>586.9</v>
      </c>
      <c r="M102" s="54">
        <f>M103+M105</f>
        <v>0</v>
      </c>
      <c r="N102" s="54">
        <f t="shared" si="48"/>
        <v>586.9</v>
      </c>
      <c r="O102" s="54">
        <f>O103+O105</f>
        <v>0</v>
      </c>
      <c r="P102" s="55">
        <f t="shared" si="49"/>
        <v>586.9</v>
      </c>
      <c r="Q102" s="55">
        <f>Q103+Q105</f>
        <v>0</v>
      </c>
      <c r="R102" s="55">
        <f t="shared" si="45"/>
        <v>586.9</v>
      </c>
      <c r="S102" s="55">
        <f aca="true" t="shared" si="59" ref="S102:X102">S103+S105</f>
        <v>0</v>
      </c>
      <c r="T102" s="35">
        <f t="shared" si="59"/>
        <v>730.5</v>
      </c>
      <c r="U102" s="35">
        <f t="shared" si="59"/>
        <v>0</v>
      </c>
      <c r="V102" s="35">
        <f t="shared" si="59"/>
        <v>730.5</v>
      </c>
      <c r="W102" s="35">
        <f t="shared" si="59"/>
        <v>0</v>
      </c>
      <c r="X102" s="35">
        <f t="shared" si="59"/>
        <v>730.5</v>
      </c>
      <c r="Y102" s="35">
        <f>Y103+Y105</f>
        <v>0</v>
      </c>
      <c r="Z102" s="35">
        <f>Z103+Z105</f>
        <v>730.5</v>
      </c>
      <c r="AA102" s="35">
        <f>AA103+AA105</f>
        <v>0</v>
      </c>
      <c r="AB102" s="53">
        <f>AB103+AB105</f>
        <v>730.5</v>
      </c>
    </row>
    <row r="103" spans="1:28" s="11" customFormat="1" ht="15">
      <c r="A103" s="10" t="s">
        <v>71</v>
      </c>
      <c r="B103" s="10" t="s">
        <v>35</v>
      </c>
      <c r="C103" s="28" t="s">
        <v>71</v>
      </c>
      <c r="D103" s="52" t="s">
        <v>143</v>
      </c>
      <c r="E103" s="52" t="s">
        <v>36</v>
      </c>
      <c r="F103" s="53">
        <v>281</v>
      </c>
      <c r="G103" s="54">
        <f>G104</f>
        <v>0</v>
      </c>
      <c r="H103" s="54">
        <f t="shared" si="52"/>
        <v>281</v>
      </c>
      <c r="I103" s="54">
        <f>I104</f>
        <v>0</v>
      </c>
      <c r="J103" s="54">
        <f t="shared" si="46"/>
        <v>281</v>
      </c>
      <c r="K103" s="54">
        <f>K104</f>
        <v>0</v>
      </c>
      <c r="L103" s="54">
        <f t="shared" si="47"/>
        <v>281</v>
      </c>
      <c r="M103" s="54">
        <f>M104</f>
        <v>0</v>
      </c>
      <c r="N103" s="54">
        <f t="shared" si="48"/>
        <v>281</v>
      </c>
      <c r="O103" s="54">
        <f>O104</f>
        <v>0</v>
      </c>
      <c r="P103" s="55">
        <f t="shared" si="49"/>
        <v>281</v>
      </c>
      <c r="Q103" s="55">
        <f>Q104</f>
        <v>0</v>
      </c>
      <c r="R103" s="55">
        <f t="shared" si="45"/>
        <v>281</v>
      </c>
      <c r="S103" s="55">
        <f aca="true" t="shared" si="60" ref="S103:AB103">S104</f>
        <v>0</v>
      </c>
      <c r="T103" s="35">
        <f t="shared" si="60"/>
        <v>184.1</v>
      </c>
      <c r="U103" s="35">
        <f t="shared" si="60"/>
        <v>0</v>
      </c>
      <c r="V103" s="35">
        <f t="shared" si="60"/>
        <v>184.1</v>
      </c>
      <c r="W103" s="35">
        <f t="shared" si="60"/>
        <v>0</v>
      </c>
      <c r="X103" s="35">
        <f t="shared" si="60"/>
        <v>184.1</v>
      </c>
      <c r="Y103" s="35">
        <f t="shared" si="60"/>
        <v>0</v>
      </c>
      <c r="Z103" s="35">
        <f t="shared" si="60"/>
        <v>184.1</v>
      </c>
      <c r="AA103" s="35">
        <f t="shared" si="60"/>
        <v>0</v>
      </c>
      <c r="AB103" s="53">
        <f t="shared" si="60"/>
        <v>184.1</v>
      </c>
    </row>
    <row r="104" spans="1:28" s="11" customFormat="1" ht="51">
      <c r="A104" s="10" t="s">
        <v>71</v>
      </c>
      <c r="B104" s="10" t="s">
        <v>45</v>
      </c>
      <c r="C104" s="28" t="s">
        <v>45</v>
      </c>
      <c r="D104" s="52" t="s">
        <v>143</v>
      </c>
      <c r="E104" s="52" t="s">
        <v>44</v>
      </c>
      <c r="F104" s="53">
        <v>281</v>
      </c>
      <c r="G104" s="54"/>
      <c r="H104" s="54">
        <f t="shared" si="52"/>
        <v>281</v>
      </c>
      <c r="I104" s="54"/>
      <c r="J104" s="54">
        <f t="shared" si="46"/>
        <v>281</v>
      </c>
      <c r="K104" s="54"/>
      <c r="L104" s="54">
        <f t="shared" si="47"/>
        <v>281</v>
      </c>
      <c r="M104" s="54"/>
      <c r="N104" s="54">
        <f t="shared" si="48"/>
        <v>281</v>
      </c>
      <c r="O104" s="54"/>
      <c r="P104" s="55">
        <f t="shared" si="49"/>
        <v>281</v>
      </c>
      <c r="Q104" s="55"/>
      <c r="R104" s="55">
        <f t="shared" si="45"/>
        <v>281</v>
      </c>
      <c r="S104" s="55"/>
      <c r="T104" s="35">
        <v>184.1</v>
      </c>
      <c r="U104" s="36"/>
      <c r="V104" s="36">
        <f t="shared" si="55"/>
        <v>184.1</v>
      </c>
      <c r="W104" s="36"/>
      <c r="X104" s="36">
        <f>V104+W104</f>
        <v>184.1</v>
      </c>
      <c r="Y104" s="36"/>
      <c r="Z104" s="36">
        <f>X104+Y104</f>
        <v>184.1</v>
      </c>
      <c r="AA104" s="36"/>
      <c r="AB104" s="82">
        <f>Z104+AA104</f>
        <v>184.1</v>
      </c>
    </row>
    <row r="105" spans="1:28" s="11" customFormat="1" ht="15">
      <c r="A105" s="10" t="s">
        <v>73</v>
      </c>
      <c r="B105" s="10" t="s">
        <v>35</v>
      </c>
      <c r="C105" s="28" t="s">
        <v>73</v>
      </c>
      <c r="D105" s="52" t="s">
        <v>144</v>
      </c>
      <c r="E105" s="52" t="s">
        <v>36</v>
      </c>
      <c r="F105" s="53">
        <v>405.9</v>
      </c>
      <c r="G105" s="54">
        <f>G106</f>
        <v>0</v>
      </c>
      <c r="H105" s="54">
        <f t="shared" si="52"/>
        <v>405.9</v>
      </c>
      <c r="I105" s="54">
        <f>I106</f>
        <v>0</v>
      </c>
      <c r="J105" s="54">
        <f>J106</f>
        <v>405.9</v>
      </c>
      <c r="K105" s="54">
        <f>K106</f>
        <v>-100</v>
      </c>
      <c r="L105" s="54">
        <f t="shared" si="47"/>
        <v>305.9</v>
      </c>
      <c r="M105" s="54">
        <f>M106</f>
        <v>0</v>
      </c>
      <c r="N105" s="54">
        <f t="shared" si="48"/>
        <v>305.9</v>
      </c>
      <c r="O105" s="54">
        <f>O106</f>
        <v>0</v>
      </c>
      <c r="P105" s="55">
        <f t="shared" si="49"/>
        <v>305.9</v>
      </c>
      <c r="Q105" s="55">
        <f>Q106</f>
        <v>0</v>
      </c>
      <c r="R105" s="55">
        <f t="shared" si="45"/>
        <v>305.9</v>
      </c>
      <c r="S105" s="55">
        <f aca="true" t="shared" si="61" ref="S105:AB105">S106</f>
        <v>0</v>
      </c>
      <c r="T105" s="35">
        <f t="shared" si="61"/>
        <v>546.4</v>
      </c>
      <c r="U105" s="35">
        <f t="shared" si="61"/>
        <v>0</v>
      </c>
      <c r="V105" s="35">
        <f t="shared" si="61"/>
        <v>546.4</v>
      </c>
      <c r="W105" s="35">
        <f t="shared" si="61"/>
        <v>0</v>
      </c>
      <c r="X105" s="35">
        <f t="shared" si="61"/>
        <v>546.4</v>
      </c>
      <c r="Y105" s="35">
        <f t="shared" si="61"/>
        <v>0</v>
      </c>
      <c r="Z105" s="35">
        <f t="shared" si="61"/>
        <v>546.4</v>
      </c>
      <c r="AA105" s="35">
        <f t="shared" si="61"/>
        <v>0</v>
      </c>
      <c r="AB105" s="53">
        <f t="shared" si="61"/>
        <v>546.4</v>
      </c>
    </row>
    <row r="106" spans="1:28" s="11" customFormat="1" ht="51">
      <c r="A106" s="10" t="s">
        <v>73</v>
      </c>
      <c r="B106" s="10" t="s">
        <v>45</v>
      </c>
      <c r="C106" s="28" t="s">
        <v>45</v>
      </c>
      <c r="D106" s="52" t="s">
        <v>144</v>
      </c>
      <c r="E106" s="52" t="s">
        <v>44</v>
      </c>
      <c r="F106" s="53">
        <v>405.9</v>
      </c>
      <c r="G106" s="54">
        <v>0</v>
      </c>
      <c r="H106" s="54">
        <f t="shared" si="52"/>
        <v>405.9</v>
      </c>
      <c r="I106" s="54">
        <v>0</v>
      </c>
      <c r="J106" s="54">
        <v>405.9</v>
      </c>
      <c r="K106" s="54">
        <v>-100</v>
      </c>
      <c r="L106" s="54">
        <f t="shared" si="47"/>
        <v>305.9</v>
      </c>
      <c r="M106" s="54"/>
      <c r="N106" s="54">
        <f t="shared" si="48"/>
        <v>305.9</v>
      </c>
      <c r="O106" s="54"/>
      <c r="P106" s="55">
        <f t="shared" si="49"/>
        <v>305.9</v>
      </c>
      <c r="Q106" s="55"/>
      <c r="R106" s="55">
        <f t="shared" si="45"/>
        <v>305.9</v>
      </c>
      <c r="S106" s="55"/>
      <c r="T106" s="35">
        <v>546.4</v>
      </c>
      <c r="U106" s="36"/>
      <c r="V106" s="36">
        <f t="shared" si="55"/>
        <v>546.4</v>
      </c>
      <c r="W106" s="36"/>
      <c r="X106" s="36">
        <f>V106+W106</f>
        <v>546.4</v>
      </c>
      <c r="Y106" s="36"/>
      <c r="Z106" s="36">
        <f>X106+Y106</f>
        <v>546.4</v>
      </c>
      <c r="AA106" s="36"/>
      <c r="AB106" s="82">
        <f>Z106+AA106</f>
        <v>546.4</v>
      </c>
    </row>
    <row r="107" spans="1:28" s="11" customFormat="1" ht="15">
      <c r="A107" s="10" t="s">
        <v>138</v>
      </c>
      <c r="B107" s="10" t="s">
        <v>35</v>
      </c>
      <c r="C107" s="28" t="s">
        <v>138</v>
      </c>
      <c r="D107" s="52" t="s">
        <v>137</v>
      </c>
      <c r="E107" s="52" t="s">
        <v>36</v>
      </c>
      <c r="F107" s="53">
        <v>647.6</v>
      </c>
      <c r="G107" s="54">
        <f>G108</f>
        <v>0</v>
      </c>
      <c r="H107" s="54">
        <f t="shared" si="52"/>
        <v>647.6</v>
      </c>
      <c r="I107" s="54">
        <f>I108</f>
        <v>64.9</v>
      </c>
      <c r="J107" s="54">
        <f t="shared" si="46"/>
        <v>712.5</v>
      </c>
      <c r="K107" s="54">
        <f>K108</f>
        <v>106</v>
      </c>
      <c r="L107" s="54">
        <f t="shared" si="47"/>
        <v>818.5</v>
      </c>
      <c r="M107" s="54">
        <f>M108</f>
        <v>0</v>
      </c>
      <c r="N107" s="54">
        <f t="shared" si="48"/>
        <v>818.5</v>
      </c>
      <c r="O107" s="54">
        <f>O108</f>
        <v>0</v>
      </c>
      <c r="P107" s="55">
        <f t="shared" si="49"/>
        <v>818.5</v>
      </c>
      <c r="Q107" s="55">
        <f>Q108</f>
        <v>206.6</v>
      </c>
      <c r="R107" s="55">
        <f t="shared" si="45"/>
        <v>1025.1</v>
      </c>
      <c r="S107" s="55">
        <f aca="true" t="shared" si="62" ref="S107:AB108">S108</f>
        <v>206.2</v>
      </c>
      <c r="T107" s="35">
        <f t="shared" si="62"/>
        <v>516.915</v>
      </c>
      <c r="U107" s="35">
        <f t="shared" si="62"/>
        <v>103.22015</v>
      </c>
      <c r="V107" s="35">
        <f t="shared" si="62"/>
        <v>620.13515</v>
      </c>
      <c r="W107" s="35">
        <f t="shared" si="62"/>
        <v>0</v>
      </c>
      <c r="X107" s="35">
        <f t="shared" si="62"/>
        <v>620.13515</v>
      </c>
      <c r="Y107" s="35">
        <f t="shared" si="62"/>
        <v>0</v>
      </c>
      <c r="Z107" s="35">
        <f t="shared" si="62"/>
        <v>620.13515</v>
      </c>
      <c r="AA107" s="35">
        <f t="shared" si="62"/>
        <v>214.7</v>
      </c>
      <c r="AB107" s="53">
        <f t="shared" si="62"/>
        <v>834.8351499999999</v>
      </c>
    </row>
    <row r="108" spans="1:28" s="11" customFormat="1" ht="25.5">
      <c r="A108" s="10" t="s">
        <v>140</v>
      </c>
      <c r="B108" s="10" t="s">
        <v>35</v>
      </c>
      <c r="C108" s="28" t="s">
        <v>140</v>
      </c>
      <c r="D108" s="52" t="s">
        <v>139</v>
      </c>
      <c r="E108" s="52" t="s">
        <v>36</v>
      </c>
      <c r="F108" s="53">
        <v>647.6</v>
      </c>
      <c r="G108" s="54">
        <f>G109</f>
        <v>0</v>
      </c>
      <c r="H108" s="54">
        <f t="shared" si="52"/>
        <v>647.6</v>
      </c>
      <c r="I108" s="54">
        <f>I109</f>
        <v>64.9</v>
      </c>
      <c r="J108" s="54">
        <f t="shared" si="46"/>
        <v>712.5</v>
      </c>
      <c r="K108" s="54">
        <f>K109</f>
        <v>106</v>
      </c>
      <c r="L108" s="54">
        <f t="shared" si="47"/>
        <v>818.5</v>
      </c>
      <c r="M108" s="54">
        <f>M109</f>
        <v>0</v>
      </c>
      <c r="N108" s="54">
        <f t="shared" si="48"/>
        <v>818.5</v>
      </c>
      <c r="O108" s="54">
        <f>O109</f>
        <v>0</v>
      </c>
      <c r="P108" s="55">
        <f t="shared" si="49"/>
        <v>818.5</v>
      </c>
      <c r="Q108" s="55">
        <f>Q109</f>
        <v>206.6</v>
      </c>
      <c r="R108" s="55">
        <f t="shared" si="45"/>
        <v>1025.1</v>
      </c>
      <c r="S108" s="55">
        <f t="shared" si="62"/>
        <v>206.2</v>
      </c>
      <c r="T108" s="35">
        <f t="shared" si="62"/>
        <v>516.915</v>
      </c>
      <c r="U108" s="35">
        <f t="shared" si="62"/>
        <v>103.22015</v>
      </c>
      <c r="V108" s="35">
        <f t="shared" si="62"/>
        <v>620.13515</v>
      </c>
      <c r="W108" s="35">
        <f t="shared" si="62"/>
        <v>0</v>
      </c>
      <c r="X108" s="35">
        <f t="shared" si="62"/>
        <v>620.13515</v>
      </c>
      <c r="Y108" s="35">
        <f t="shared" si="62"/>
        <v>0</v>
      </c>
      <c r="Z108" s="35">
        <f t="shared" si="62"/>
        <v>620.13515</v>
      </c>
      <c r="AA108" s="35">
        <f t="shared" si="62"/>
        <v>214.7</v>
      </c>
      <c r="AB108" s="53">
        <f t="shared" si="62"/>
        <v>834.8351499999999</v>
      </c>
    </row>
    <row r="109" spans="1:28" s="11" customFormat="1" ht="15">
      <c r="A109" s="10" t="s">
        <v>140</v>
      </c>
      <c r="B109" s="10" t="s">
        <v>53</v>
      </c>
      <c r="C109" s="28" t="s">
        <v>53</v>
      </c>
      <c r="D109" s="52" t="s">
        <v>139</v>
      </c>
      <c r="E109" s="52" t="s">
        <v>52</v>
      </c>
      <c r="F109" s="53">
        <v>647.6</v>
      </c>
      <c r="G109" s="54"/>
      <c r="H109" s="54">
        <f t="shared" si="52"/>
        <v>647.6</v>
      </c>
      <c r="I109" s="54">
        <v>64.9</v>
      </c>
      <c r="J109" s="54">
        <f t="shared" si="46"/>
        <v>712.5</v>
      </c>
      <c r="K109" s="54">
        <v>106</v>
      </c>
      <c r="L109" s="54">
        <f t="shared" si="47"/>
        <v>818.5</v>
      </c>
      <c r="M109" s="54"/>
      <c r="N109" s="54">
        <f t="shared" si="48"/>
        <v>818.5</v>
      </c>
      <c r="O109" s="54"/>
      <c r="P109" s="55">
        <f t="shared" si="49"/>
        <v>818.5</v>
      </c>
      <c r="Q109" s="55">
        <v>206.6</v>
      </c>
      <c r="R109" s="55">
        <f t="shared" si="45"/>
        <v>1025.1</v>
      </c>
      <c r="S109" s="55">
        <v>206.2</v>
      </c>
      <c r="T109" s="35">
        <v>516.915</v>
      </c>
      <c r="U109" s="36">
        <v>103.22015</v>
      </c>
      <c r="V109" s="36">
        <f t="shared" si="55"/>
        <v>620.13515</v>
      </c>
      <c r="W109" s="36"/>
      <c r="X109" s="36">
        <f>V109+W109</f>
        <v>620.13515</v>
      </c>
      <c r="Y109" s="36"/>
      <c r="Z109" s="36">
        <f>X109+Y109</f>
        <v>620.13515</v>
      </c>
      <c r="AA109" s="36">
        <v>214.7</v>
      </c>
      <c r="AB109" s="82">
        <f>Z109+AA109</f>
        <v>834.8351499999999</v>
      </c>
    </row>
    <row r="110" spans="1:28" s="11" customFormat="1" ht="38.25">
      <c r="A110" s="10" t="s">
        <v>131</v>
      </c>
      <c r="B110" s="10" t="s">
        <v>35</v>
      </c>
      <c r="C110" s="28" t="s">
        <v>131</v>
      </c>
      <c r="D110" s="52" t="s">
        <v>130</v>
      </c>
      <c r="E110" s="52" t="s">
        <v>36</v>
      </c>
      <c r="F110" s="53">
        <f>F111+F115+F116</f>
        <v>797.2</v>
      </c>
      <c r="G110" s="54">
        <f>G111+G114+G116</f>
        <v>0</v>
      </c>
      <c r="H110" s="54">
        <f t="shared" si="52"/>
        <v>797.2</v>
      </c>
      <c r="I110" s="54">
        <f>I111+I114+I116</f>
        <v>0</v>
      </c>
      <c r="J110" s="54">
        <f t="shared" si="46"/>
        <v>797.2</v>
      </c>
      <c r="K110" s="54">
        <f>K111+K114+K116</f>
        <v>0</v>
      </c>
      <c r="L110" s="54">
        <f t="shared" si="47"/>
        <v>797.2</v>
      </c>
      <c r="M110" s="54">
        <f>M111+M114+M116</f>
        <v>0</v>
      </c>
      <c r="N110" s="54">
        <f t="shared" si="48"/>
        <v>797.2</v>
      </c>
      <c r="O110" s="54">
        <f>O111+O114+O116</f>
        <v>0</v>
      </c>
      <c r="P110" s="55">
        <f t="shared" si="49"/>
        <v>797.2</v>
      </c>
      <c r="Q110" s="55">
        <f>Q111+Q114+Q116</f>
        <v>0</v>
      </c>
      <c r="R110" s="55">
        <f t="shared" si="45"/>
        <v>797.2</v>
      </c>
      <c r="S110" s="55">
        <f aca="true" t="shared" si="63" ref="S110:X110">S111+S114+S116</f>
        <v>0</v>
      </c>
      <c r="T110" s="35">
        <f t="shared" si="63"/>
        <v>796.4</v>
      </c>
      <c r="U110" s="35">
        <f t="shared" si="63"/>
        <v>0</v>
      </c>
      <c r="V110" s="35">
        <f t="shared" si="63"/>
        <v>796.4</v>
      </c>
      <c r="W110" s="35">
        <f t="shared" si="63"/>
        <v>0</v>
      </c>
      <c r="X110" s="35">
        <f t="shared" si="63"/>
        <v>796.4</v>
      </c>
      <c r="Y110" s="35">
        <f>Y111+Y114+Y116</f>
        <v>0</v>
      </c>
      <c r="Z110" s="35">
        <f>Z111+Z114+Z116</f>
        <v>796.4</v>
      </c>
      <c r="AA110" s="35">
        <f>AA111+AA114+AA116</f>
        <v>0</v>
      </c>
      <c r="AB110" s="53">
        <f>AB111+AB114+AB116</f>
        <v>796.4</v>
      </c>
    </row>
    <row r="111" spans="1:28" s="11" customFormat="1" ht="15">
      <c r="A111" s="10" t="s">
        <v>133</v>
      </c>
      <c r="B111" s="10" t="s">
        <v>35</v>
      </c>
      <c r="C111" s="28" t="s">
        <v>133</v>
      </c>
      <c r="D111" s="52" t="s">
        <v>132</v>
      </c>
      <c r="E111" s="52" t="s">
        <v>36</v>
      </c>
      <c r="F111" s="53">
        <v>479</v>
      </c>
      <c r="G111" s="54">
        <f>G112+G113</f>
        <v>0</v>
      </c>
      <c r="H111" s="54">
        <f t="shared" si="52"/>
        <v>479</v>
      </c>
      <c r="I111" s="54">
        <f>I112+I113</f>
        <v>0</v>
      </c>
      <c r="J111" s="54">
        <f t="shared" si="46"/>
        <v>479</v>
      </c>
      <c r="K111" s="54">
        <f>K112+K113</f>
        <v>0</v>
      </c>
      <c r="L111" s="54">
        <f t="shared" si="47"/>
        <v>479</v>
      </c>
      <c r="M111" s="54">
        <f>M112+M113</f>
        <v>0</v>
      </c>
      <c r="N111" s="54">
        <f t="shared" si="48"/>
        <v>479</v>
      </c>
      <c r="O111" s="54">
        <f>O112+O113</f>
        <v>0</v>
      </c>
      <c r="P111" s="55">
        <f t="shared" si="49"/>
        <v>479</v>
      </c>
      <c r="Q111" s="55">
        <f>Q112+Q113</f>
        <v>0</v>
      </c>
      <c r="R111" s="55">
        <f t="shared" si="45"/>
        <v>479</v>
      </c>
      <c r="S111" s="55">
        <f aca="true" t="shared" si="64" ref="S111:X111">S112+S113</f>
        <v>0</v>
      </c>
      <c r="T111" s="35">
        <f t="shared" si="64"/>
        <v>478</v>
      </c>
      <c r="U111" s="35">
        <f t="shared" si="64"/>
        <v>0</v>
      </c>
      <c r="V111" s="35">
        <f t="shared" si="64"/>
        <v>478</v>
      </c>
      <c r="W111" s="35">
        <f t="shared" si="64"/>
        <v>0</v>
      </c>
      <c r="X111" s="35">
        <f t="shared" si="64"/>
        <v>478</v>
      </c>
      <c r="Y111" s="35">
        <f>Y112+Y113</f>
        <v>0</v>
      </c>
      <c r="Z111" s="35">
        <f>Z112+Z113</f>
        <v>478</v>
      </c>
      <c r="AA111" s="35">
        <f>AA112+AA113</f>
        <v>0</v>
      </c>
      <c r="AB111" s="53">
        <f>AB112+AB113</f>
        <v>478</v>
      </c>
    </row>
    <row r="112" spans="1:28" s="11" customFormat="1" ht="51">
      <c r="A112" s="10" t="s">
        <v>133</v>
      </c>
      <c r="B112" s="10" t="s">
        <v>45</v>
      </c>
      <c r="C112" s="28" t="s">
        <v>45</v>
      </c>
      <c r="D112" s="52" t="s">
        <v>132</v>
      </c>
      <c r="E112" s="52" t="s">
        <v>44</v>
      </c>
      <c r="F112" s="53">
        <v>450</v>
      </c>
      <c r="G112" s="54"/>
      <c r="H112" s="54">
        <f t="shared" si="52"/>
        <v>450</v>
      </c>
      <c r="I112" s="54"/>
      <c r="J112" s="54">
        <f t="shared" si="46"/>
        <v>450</v>
      </c>
      <c r="K112" s="54"/>
      <c r="L112" s="54">
        <f t="shared" si="47"/>
        <v>450</v>
      </c>
      <c r="M112" s="54"/>
      <c r="N112" s="54">
        <f t="shared" si="48"/>
        <v>450</v>
      </c>
      <c r="O112" s="54"/>
      <c r="P112" s="55">
        <f t="shared" si="49"/>
        <v>450</v>
      </c>
      <c r="Q112" s="55"/>
      <c r="R112" s="55">
        <f t="shared" si="45"/>
        <v>450</v>
      </c>
      <c r="S112" s="55">
        <v>-20</v>
      </c>
      <c r="T112" s="35">
        <v>462</v>
      </c>
      <c r="U112" s="36"/>
      <c r="V112" s="36">
        <f t="shared" si="55"/>
        <v>462</v>
      </c>
      <c r="W112" s="36"/>
      <c r="X112" s="36">
        <f>V112+W112</f>
        <v>462</v>
      </c>
      <c r="Y112" s="36"/>
      <c r="Z112" s="36">
        <f>X112+Y112</f>
        <v>462</v>
      </c>
      <c r="AA112" s="36"/>
      <c r="AB112" s="82">
        <f>Z112+AA112</f>
        <v>462</v>
      </c>
    </row>
    <row r="113" spans="1:28" s="11" customFormat="1" ht="15">
      <c r="A113" s="10" t="s">
        <v>133</v>
      </c>
      <c r="B113" s="10" t="s">
        <v>47</v>
      </c>
      <c r="C113" s="28" t="s">
        <v>47</v>
      </c>
      <c r="D113" s="52" t="s">
        <v>132</v>
      </c>
      <c r="E113" s="52" t="s">
        <v>46</v>
      </c>
      <c r="F113" s="53">
        <v>29</v>
      </c>
      <c r="G113" s="54"/>
      <c r="H113" s="54">
        <f t="shared" si="52"/>
        <v>29</v>
      </c>
      <c r="I113" s="54"/>
      <c r="J113" s="54">
        <f t="shared" si="46"/>
        <v>29</v>
      </c>
      <c r="K113" s="54"/>
      <c r="L113" s="54">
        <f t="shared" si="47"/>
        <v>29</v>
      </c>
      <c r="M113" s="54"/>
      <c r="N113" s="54">
        <f t="shared" si="48"/>
        <v>29</v>
      </c>
      <c r="O113" s="54"/>
      <c r="P113" s="55">
        <f t="shared" si="49"/>
        <v>29</v>
      </c>
      <c r="Q113" s="55"/>
      <c r="R113" s="55">
        <f t="shared" si="45"/>
        <v>29</v>
      </c>
      <c r="S113" s="55">
        <v>20</v>
      </c>
      <c r="T113" s="35">
        <v>16</v>
      </c>
      <c r="U113" s="36"/>
      <c r="V113" s="36">
        <f t="shared" si="55"/>
        <v>16</v>
      </c>
      <c r="W113" s="36"/>
      <c r="X113" s="36">
        <f>V113+W113</f>
        <v>16</v>
      </c>
      <c r="Y113" s="36"/>
      <c r="Z113" s="36">
        <f>X113+Y113</f>
        <v>16</v>
      </c>
      <c r="AA113" s="36"/>
      <c r="AB113" s="82">
        <f>Z113+AA113</f>
        <v>16</v>
      </c>
    </row>
    <row r="114" spans="1:28" s="11" customFormat="1" ht="25.5">
      <c r="A114" s="10" t="s">
        <v>110</v>
      </c>
      <c r="B114" s="10" t="s">
        <v>35</v>
      </c>
      <c r="C114" s="28" t="s">
        <v>110</v>
      </c>
      <c r="D114" s="52" t="s">
        <v>134</v>
      </c>
      <c r="E114" s="52" t="s">
        <v>36</v>
      </c>
      <c r="F114" s="53">
        <v>0.2</v>
      </c>
      <c r="G114" s="54">
        <f>G115</f>
        <v>0</v>
      </c>
      <c r="H114" s="54">
        <f t="shared" si="52"/>
        <v>0.2</v>
      </c>
      <c r="I114" s="54">
        <f>I115</f>
        <v>0</v>
      </c>
      <c r="J114" s="54">
        <f t="shared" si="46"/>
        <v>0.2</v>
      </c>
      <c r="K114" s="54">
        <f>K115</f>
        <v>0</v>
      </c>
      <c r="L114" s="54">
        <f t="shared" si="47"/>
        <v>0.2</v>
      </c>
      <c r="M114" s="54">
        <f>M115</f>
        <v>0</v>
      </c>
      <c r="N114" s="54">
        <f t="shared" si="48"/>
        <v>0.2</v>
      </c>
      <c r="O114" s="54">
        <f>O115</f>
        <v>0</v>
      </c>
      <c r="P114" s="55">
        <f t="shared" si="49"/>
        <v>0.2</v>
      </c>
      <c r="Q114" s="55">
        <f>Q115</f>
        <v>0</v>
      </c>
      <c r="R114" s="55">
        <f t="shared" si="45"/>
        <v>0.2</v>
      </c>
      <c r="S114" s="55">
        <f aca="true" t="shared" si="65" ref="S114:AB114">S115</f>
        <v>0</v>
      </c>
      <c r="T114" s="35">
        <f t="shared" si="65"/>
        <v>0.4</v>
      </c>
      <c r="U114" s="35">
        <f t="shared" si="65"/>
        <v>0</v>
      </c>
      <c r="V114" s="35">
        <f t="shared" si="65"/>
        <v>0.4</v>
      </c>
      <c r="W114" s="35">
        <f t="shared" si="65"/>
        <v>0</v>
      </c>
      <c r="X114" s="35">
        <f t="shared" si="65"/>
        <v>0.4</v>
      </c>
      <c r="Y114" s="35">
        <f t="shared" si="65"/>
        <v>0</v>
      </c>
      <c r="Z114" s="35">
        <f t="shared" si="65"/>
        <v>0.4</v>
      </c>
      <c r="AA114" s="35">
        <f t="shared" si="65"/>
        <v>0</v>
      </c>
      <c r="AB114" s="53">
        <f t="shared" si="65"/>
        <v>0.4</v>
      </c>
    </row>
    <row r="115" spans="1:28" s="11" customFormat="1" ht="15">
      <c r="A115" s="10" t="s">
        <v>110</v>
      </c>
      <c r="B115" s="10" t="s">
        <v>47</v>
      </c>
      <c r="C115" s="28" t="s">
        <v>47</v>
      </c>
      <c r="D115" s="52" t="s">
        <v>134</v>
      </c>
      <c r="E115" s="52" t="s">
        <v>46</v>
      </c>
      <c r="F115" s="53">
        <v>0.2</v>
      </c>
      <c r="G115" s="54"/>
      <c r="H115" s="54">
        <f t="shared" si="52"/>
        <v>0.2</v>
      </c>
      <c r="I115" s="54"/>
      <c r="J115" s="54">
        <f t="shared" si="46"/>
        <v>0.2</v>
      </c>
      <c r="K115" s="54"/>
      <c r="L115" s="54">
        <f t="shared" si="47"/>
        <v>0.2</v>
      </c>
      <c r="M115" s="54"/>
      <c r="N115" s="54">
        <f t="shared" si="48"/>
        <v>0.2</v>
      </c>
      <c r="O115" s="54"/>
      <c r="P115" s="55">
        <f t="shared" si="49"/>
        <v>0.2</v>
      </c>
      <c r="Q115" s="55"/>
      <c r="R115" s="55">
        <f t="shared" si="45"/>
        <v>0.2</v>
      </c>
      <c r="S115" s="55"/>
      <c r="T115" s="35">
        <v>0.4</v>
      </c>
      <c r="U115" s="36"/>
      <c r="V115" s="36">
        <f t="shared" si="55"/>
        <v>0.4</v>
      </c>
      <c r="W115" s="36"/>
      <c r="X115" s="36">
        <f>V115+W115</f>
        <v>0.4</v>
      </c>
      <c r="Y115" s="36"/>
      <c r="Z115" s="36">
        <f>X115+Y115</f>
        <v>0.4</v>
      </c>
      <c r="AA115" s="36"/>
      <c r="AB115" s="82">
        <f>Z115+AA115</f>
        <v>0.4</v>
      </c>
    </row>
    <row r="116" spans="1:28" s="11" customFormat="1" ht="51">
      <c r="A116" s="10" t="s">
        <v>136</v>
      </c>
      <c r="B116" s="10" t="s">
        <v>35</v>
      </c>
      <c r="C116" s="28" t="s">
        <v>136</v>
      </c>
      <c r="D116" s="52" t="s">
        <v>135</v>
      </c>
      <c r="E116" s="52" t="s">
        <v>36</v>
      </c>
      <c r="F116" s="53">
        <v>318</v>
      </c>
      <c r="G116" s="54">
        <f>G117+G118</f>
        <v>0</v>
      </c>
      <c r="H116" s="54">
        <f t="shared" si="52"/>
        <v>318</v>
      </c>
      <c r="I116" s="54">
        <f>I117+I118</f>
        <v>0</v>
      </c>
      <c r="J116" s="54">
        <f t="shared" si="46"/>
        <v>318</v>
      </c>
      <c r="K116" s="54">
        <f>K117+K118</f>
        <v>0</v>
      </c>
      <c r="L116" s="54">
        <f t="shared" si="47"/>
        <v>318</v>
      </c>
      <c r="M116" s="54">
        <f>M117+M118</f>
        <v>0</v>
      </c>
      <c r="N116" s="54">
        <f t="shared" si="48"/>
        <v>318</v>
      </c>
      <c r="O116" s="54">
        <f>O117+O118</f>
        <v>0</v>
      </c>
      <c r="P116" s="55">
        <f t="shared" si="49"/>
        <v>318</v>
      </c>
      <c r="Q116" s="55">
        <f>Q117+Q118</f>
        <v>0</v>
      </c>
      <c r="R116" s="55">
        <f t="shared" si="45"/>
        <v>318</v>
      </c>
      <c r="S116" s="55">
        <f aca="true" t="shared" si="66" ref="S116:X116">S117+S118</f>
        <v>0</v>
      </c>
      <c r="T116" s="35">
        <f t="shared" si="66"/>
        <v>318</v>
      </c>
      <c r="U116" s="35">
        <f t="shared" si="66"/>
        <v>0</v>
      </c>
      <c r="V116" s="35">
        <f t="shared" si="66"/>
        <v>318</v>
      </c>
      <c r="W116" s="35">
        <f t="shared" si="66"/>
        <v>0</v>
      </c>
      <c r="X116" s="35">
        <f t="shared" si="66"/>
        <v>318</v>
      </c>
      <c r="Y116" s="35">
        <f>Y117+Y118</f>
        <v>0</v>
      </c>
      <c r="Z116" s="35">
        <f>Z117+Z118</f>
        <v>318</v>
      </c>
      <c r="AA116" s="35">
        <f>AA117+AA118</f>
        <v>0</v>
      </c>
      <c r="AB116" s="53">
        <f>AB117+AB118</f>
        <v>318</v>
      </c>
    </row>
    <row r="117" spans="1:28" s="11" customFormat="1" ht="51">
      <c r="A117" s="10" t="s">
        <v>136</v>
      </c>
      <c r="B117" s="10" t="s">
        <v>45</v>
      </c>
      <c r="C117" s="28" t="s">
        <v>45</v>
      </c>
      <c r="D117" s="52" t="s">
        <v>135</v>
      </c>
      <c r="E117" s="52" t="s">
        <v>44</v>
      </c>
      <c r="F117" s="53">
        <v>270</v>
      </c>
      <c r="G117" s="54"/>
      <c r="H117" s="54">
        <f t="shared" si="52"/>
        <v>270</v>
      </c>
      <c r="I117" s="54"/>
      <c r="J117" s="54">
        <f t="shared" si="46"/>
        <v>270</v>
      </c>
      <c r="K117" s="54"/>
      <c r="L117" s="54">
        <f t="shared" si="47"/>
        <v>270</v>
      </c>
      <c r="M117" s="54"/>
      <c r="N117" s="54">
        <f t="shared" si="48"/>
        <v>270</v>
      </c>
      <c r="O117" s="54"/>
      <c r="P117" s="55">
        <f t="shared" si="49"/>
        <v>270</v>
      </c>
      <c r="Q117" s="55"/>
      <c r="R117" s="55">
        <f t="shared" si="45"/>
        <v>270</v>
      </c>
      <c r="S117" s="55">
        <v>-10</v>
      </c>
      <c r="T117" s="35">
        <v>278</v>
      </c>
      <c r="U117" s="36"/>
      <c r="V117" s="36">
        <f t="shared" si="55"/>
        <v>278</v>
      </c>
      <c r="W117" s="36"/>
      <c r="X117" s="36">
        <f>V117+W117</f>
        <v>278</v>
      </c>
      <c r="Y117" s="36"/>
      <c r="Z117" s="36">
        <f>X117+Y117</f>
        <v>278</v>
      </c>
      <c r="AA117" s="36"/>
      <c r="AB117" s="82">
        <f>Z117+AA117</f>
        <v>278</v>
      </c>
    </row>
    <row r="118" spans="1:28" s="11" customFormat="1" ht="15">
      <c r="A118" s="10" t="s">
        <v>136</v>
      </c>
      <c r="B118" s="10" t="s">
        <v>47</v>
      </c>
      <c r="C118" s="28" t="s">
        <v>47</v>
      </c>
      <c r="D118" s="52" t="s">
        <v>135</v>
      </c>
      <c r="E118" s="52" t="s">
        <v>46</v>
      </c>
      <c r="F118" s="53">
        <v>48</v>
      </c>
      <c r="G118" s="54"/>
      <c r="H118" s="54">
        <f t="shared" si="52"/>
        <v>48</v>
      </c>
      <c r="I118" s="54"/>
      <c r="J118" s="54">
        <f t="shared" si="46"/>
        <v>48</v>
      </c>
      <c r="K118" s="54"/>
      <c r="L118" s="54">
        <f t="shared" si="47"/>
        <v>48</v>
      </c>
      <c r="M118" s="54"/>
      <c r="N118" s="54">
        <f t="shared" si="48"/>
        <v>48</v>
      </c>
      <c r="O118" s="54"/>
      <c r="P118" s="55">
        <f t="shared" si="49"/>
        <v>48</v>
      </c>
      <c r="Q118" s="55"/>
      <c r="R118" s="55">
        <f t="shared" si="45"/>
        <v>48</v>
      </c>
      <c r="S118" s="55">
        <v>10</v>
      </c>
      <c r="T118" s="35">
        <v>40</v>
      </c>
      <c r="U118" s="36"/>
      <c r="V118" s="36">
        <f t="shared" si="55"/>
        <v>40</v>
      </c>
      <c r="W118" s="36"/>
      <c r="X118" s="36">
        <f>V118+W118</f>
        <v>40</v>
      </c>
      <c r="Y118" s="36"/>
      <c r="Z118" s="36">
        <f>X118+Y118</f>
        <v>40</v>
      </c>
      <c r="AA118" s="36"/>
      <c r="AB118" s="82">
        <f>Z118+AA118</f>
        <v>40</v>
      </c>
    </row>
    <row r="119" spans="1:28" s="11" customFormat="1" ht="25.5">
      <c r="A119" s="10" t="s">
        <v>153</v>
      </c>
      <c r="B119" s="10" t="s">
        <v>35</v>
      </c>
      <c r="C119" s="45" t="s">
        <v>153</v>
      </c>
      <c r="D119" s="46" t="s">
        <v>152</v>
      </c>
      <c r="E119" s="46" t="s">
        <v>36</v>
      </c>
      <c r="F119" s="51">
        <f>F120+F159+F171+F162</f>
        <v>16277.499999999998</v>
      </c>
      <c r="G119" s="54">
        <f>G120+G159+G162+G170</f>
        <v>-129.1</v>
      </c>
      <c r="H119" s="48">
        <f t="shared" si="52"/>
        <v>16148.399999999998</v>
      </c>
      <c r="I119" s="54">
        <f>I120+I159+I162+I170</f>
        <v>7.6</v>
      </c>
      <c r="J119" s="48">
        <f t="shared" si="46"/>
        <v>16155.999999999998</v>
      </c>
      <c r="K119" s="54">
        <f>K120+K159+K162+K170</f>
        <v>67.18299999999999</v>
      </c>
      <c r="L119" s="48">
        <f t="shared" si="47"/>
        <v>16223.182999999997</v>
      </c>
      <c r="M119" s="54">
        <f>M120+M159+M162+M170</f>
        <v>0</v>
      </c>
      <c r="N119" s="48">
        <f t="shared" si="48"/>
        <v>16223.182999999997</v>
      </c>
      <c r="O119" s="48" t="e">
        <f>O120+O159+O162+O170+#REF!+#REF!</f>
        <v>#REF!</v>
      </c>
      <c r="P119" s="50" t="e">
        <f>P120+P159+P162+P170+#REF!+#REF!</f>
        <v>#REF!</v>
      </c>
      <c r="Q119" s="50" t="e">
        <f>Q120+Q159+Q162+Q170+#REF!+#REF!</f>
        <v>#REF!</v>
      </c>
      <c r="R119" s="50" t="e">
        <f>R120+R159+R162+R170+#REF!+#REF!</f>
        <v>#REF!</v>
      </c>
      <c r="S119" s="50" t="e">
        <f>S120+S159+S162+S170+#REF!+#REF!</f>
        <v>#REF!</v>
      </c>
      <c r="T119" s="34">
        <f>T120+T159+T162+T170+T168</f>
        <v>21686.59</v>
      </c>
      <c r="U119" s="41">
        <f>U120+U159+U162+U170+U168</f>
        <v>-149.20244</v>
      </c>
      <c r="V119" s="34">
        <f aca="true" t="shared" si="67" ref="V119:AB119">V120+V159+V162+V170+V168+V166</f>
        <v>21537.38756</v>
      </c>
      <c r="W119" s="34">
        <f t="shared" si="67"/>
        <v>2265.9</v>
      </c>
      <c r="X119" s="34">
        <f t="shared" si="67"/>
        <v>23803.28756</v>
      </c>
      <c r="Y119" s="34">
        <f t="shared" si="67"/>
        <v>335</v>
      </c>
      <c r="Z119" s="34">
        <f t="shared" si="67"/>
        <v>24138.28756</v>
      </c>
      <c r="AA119" s="34">
        <f t="shared" si="67"/>
        <v>2.912</v>
      </c>
      <c r="AB119" s="51">
        <f t="shared" si="67"/>
        <v>24141.19956</v>
      </c>
    </row>
    <row r="120" spans="1:28" s="11" customFormat="1" ht="25.5">
      <c r="A120" s="10" t="s">
        <v>67</v>
      </c>
      <c r="B120" s="10" t="s">
        <v>35</v>
      </c>
      <c r="C120" s="28" t="s">
        <v>67</v>
      </c>
      <c r="D120" s="52" t="s">
        <v>157</v>
      </c>
      <c r="E120" s="52" t="s">
        <v>36</v>
      </c>
      <c r="F120" s="53">
        <f>F121+F128+F136+F145+F152</f>
        <v>15579.399999999998</v>
      </c>
      <c r="G120" s="54">
        <f>G121+G128+G136+G145</f>
        <v>20.899999999999995</v>
      </c>
      <c r="H120" s="54">
        <f t="shared" si="52"/>
        <v>15600.299999999997</v>
      </c>
      <c r="I120" s="54">
        <f>I121+I128+I136+I145</f>
        <v>7.6</v>
      </c>
      <c r="J120" s="54">
        <f t="shared" si="46"/>
        <v>15607.899999999998</v>
      </c>
      <c r="K120" s="54">
        <f>K121+K128+K136+K145+K152</f>
        <v>67.18299999999999</v>
      </c>
      <c r="L120" s="54">
        <f t="shared" si="47"/>
        <v>15675.082999999999</v>
      </c>
      <c r="M120" s="54">
        <f>M121+M128+M136+M145+M152</f>
        <v>0</v>
      </c>
      <c r="N120" s="54">
        <f t="shared" si="48"/>
        <v>15675.082999999999</v>
      </c>
      <c r="O120" s="54">
        <f>O121+O128+O136+O145+O152</f>
        <v>32.45</v>
      </c>
      <c r="P120" s="55">
        <f t="shared" si="49"/>
        <v>15707.533</v>
      </c>
      <c r="Q120" s="55">
        <f>Q121+Q128+Q136+Q145+Q152</f>
        <v>807.5</v>
      </c>
      <c r="R120" s="55">
        <f aca="true" t="shared" si="68" ref="R120:R193">P120+Q120</f>
        <v>16515.033</v>
      </c>
      <c r="S120" s="55">
        <f aca="true" t="shared" si="69" ref="S120:X120">S121+S128+S136+S145+S152</f>
        <v>654.3</v>
      </c>
      <c r="T120" s="35">
        <f t="shared" si="69"/>
        <v>19262.49</v>
      </c>
      <c r="U120" s="35">
        <f t="shared" si="69"/>
        <v>37.79756</v>
      </c>
      <c r="V120" s="35">
        <f t="shared" si="69"/>
        <v>19300.28756</v>
      </c>
      <c r="W120" s="35">
        <f t="shared" si="69"/>
        <v>-0.013</v>
      </c>
      <c r="X120" s="35">
        <f t="shared" si="69"/>
        <v>19300.27456</v>
      </c>
      <c r="Y120" s="35">
        <f>Y121+Y128+Y136+Y145+Y152</f>
        <v>0</v>
      </c>
      <c r="Z120" s="35">
        <f>Z121+Z128+Z136+Z145+Z152</f>
        <v>19300.27456</v>
      </c>
      <c r="AA120" s="35">
        <f>AA121+AA128+AA136+AA145+AA152</f>
        <v>2.912</v>
      </c>
      <c r="AB120" s="53">
        <f>AB121+AB128+AB136+AB145+AB152</f>
        <v>19303.186560000002</v>
      </c>
    </row>
    <row r="121" spans="1:28" s="11" customFormat="1" ht="15">
      <c r="A121" s="10" t="s">
        <v>85</v>
      </c>
      <c r="B121" s="10" t="s">
        <v>35</v>
      </c>
      <c r="C121" s="28" t="s">
        <v>85</v>
      </c>
      <c r="D121" s="52" t="s">
        <v>177</v>
      </c>
      <c r="E121" s="52" t="s">
        <v>36</v>
      </c>
      <c r="F121" s="53">
        <f>F122+F124+F126</f>
        <v>2141.2</v>
      </c>
      <c r="G121" s="54">
        <f>G122+G124+G126</f>
        <v>0</v>
      </c>
      <c r="H121" s="54">
        <f t="shared" si="52"/>
        <v>2141.2</v>
      </c>
      <c r="I121" s="54">
        <f>I122+I124+I126</f>
        <v>0</v>
      </c>
      <c r="J121" s="54">
        <f t="shared" si="46"/>
        <v>2141.2</v>
      </c>
      <c r="K121" s="54">
        <f>K122+K124+K126</f>
        <v>11.615</v>
      </c>
      <c r="L121" s="54">
        <f t="shared" si="47"/>
        <v>2152.8149999999996</v>
      </c>
      <c r="M121" s="54">
        <f>M122+M124+M126</f>
        <v>0</v>
      </c>
      <c r="N121" s="54">
        <f t="shared" si="48"/>
        <v>2152.8149999999996</v>
      </c>
      <c r="O121" s="54">
        <f>O122+O124+O126</f>
        <v>0</v>
      </c>
      <c r="P121" s="55">
        <f t="shared" si="49"/>
        <v>2152.8149999999996</v>
      </c>
      <c r="Q121" s="55">
        <f>Q122+Q124+Q126</f>
        <v>0</v>
      </c>
      <c r="R121" s="55">
        <f t="shared" si="68"/>
        <v>2152.8149999999996</v>
      </c>
      <c r="S121" s="55">
        <f aca="true" t="shared" si="70" ref="S121:X121">S122+S124+S126</f>
        <v>17.900000000000002</v>
      </c>
      <c r="T121" s="35">
        <f t="shared" si="70"/>
        <v>2380.44</v>
      </c>
      <c r="U121" s="35">
        <f t="shared" si="70"/>
        <v>26.88656</v>
      </c>
      <c r="V121" s="35">
        <f t="shared" si="70"/>
        <v>2407.32656</v>
      </c>
      <c r="W121" s="35">
        <f t="shared" si="70"/>
        <v>0</v>
      </c>
      <c r="X121" s="35">
        <f t="shared" si="70"/>
        <v>2407.32656</v>
      </c>
      <c r="Y121" s="35">
        <f>Y122+Y124+Y126</f>
        <v>0</v>
      </c>
      <c r="Z121" s="35">
        <f>Z122+Z124+Z126</f>
        <v>2407.32656</v>
      </c>
      <c r="AA121" s="35">
        <f>AA122+AA124+AA126</f>
        <v>2.912</v>
      </c>
      <c r="AB121" s="53">
        <f>AB122+AB124+AB126</f>
        <v>2410.2385600000002</v>
      </c>
    </row>
    <row r="122" spans="1:28" s="11" customFormat="1" ht="15">
      <c r="A122" s="10" t="s">
        <v>71</v>
      </c>
      <c r="B122" s="10" t="s">
        <v>35</v>
      </c>
      <c r="C122" s="28" t="s">
        <v>71</v>
      </c>
      <c r="D122" s="52" t="s">
        <v>178</v>
      </c>
      <c r="E122" s="52" t="s">
        <v>36</v>
      </c>
      <c r="F122" s="53">
        <v>840</v>
      </c>
      <c r="G122" s="54">
        <f>G123</f>
        <v>0</v>
      </c>
      <c r="H122" s="54">
        <f t="shared" si="52"/>
        <v>840</v>
      </c>
      <c r="I122" s="54">
        <f>I123</f>
        <v>0</v>
      </c>
      <c r="J122" s="54">
        <f t="shared" si="46"/>
        <v>840</v>
      </c>
      <c r="K122" s="54">
        <f>K123</f>
        <v>0</v>
      </c>
      <c r="L122" s="54">
        <f t="shared" si="47"/>
        <v>840</v>
      </c>
      <c r="M122" s="54">
        <f>M123</f>
        <v>0</v>
      </c>
      <c r="N122" s="54">
        <f t="shared" si="48"/>
        <v>840</v>
      </c>
      <c r="O122" s="54">
        <f>O123</f>
        <v>0</v>
      </c>
      <c r="P122" s="55">
        <f t="shared" si="49"/>
        <v>840</v>
      </c>
      <c r="Q122" s="55">
        <f>Q123</f>
        <v>0</v>
      </c>
      <c r="R122" s="55">
        <f t="shared" si="68"/>
        <v>840</v>
      </c>
      <c r="S122" s="55">
        <f aca="true" t="shared" si="71" ref="S122:AB122">S123</f>
        <v>60.2</v>
      </c>
      <c r="T122" s="35">
        <f t="shared" si="71"/>
        <v>719.2</v>
      </c>
      <c r="U122" s="35">
        <f t="shared" si="71"/>
        <v>0</v>
      </c>
      <c r="V122" s="35">
        <f t="shared" si="71"/>
        <v>719.2</v>
      </c>
      <c r="W122" s="35">
        <f t="shared" si="71"/>
        <v>0</v>
      </c>
      <c r="X122" s="35">
        <f t="shared" si="71"/>
        <v>719.2</v>
      </c>
      <c r="Y122" s="35">
        <f t="shared" si="71"/>
        <v>0</v>
      </c>
      <c r="Z122" s="35">
        <f t="shared" si="71"/>
        <v>719.2</v>
      </c>
      <c r="AA122" s="35">
        <f t="shared" si="71"/>
        <v>0</v>
      </c>
      <c r="AB122" s="53">
        <f t="shared" si="71"/>
        <v>719.2</v>
      </c>
    </row>
    <row r="123" spans="1:28" s="11" customFormat="1" ht="25.5">
      <c r="A123" s="10" t="s">
        <v>71</v>
      </c>
      <c r="B123" s="10" t="s">
        <v>49</v>
      </c>
      <c r="C123" s="28" t="s">
        <v>49</v>
      </c>
      <c r="D123" s="52" t="s">
        <v>178</v>
      </c>
      <c r="E123" s="52" t="s">
        <v>48</v>
      </c>
      <c r="F123" s="53">
        <v>840</v>
      </c>
      <c r="G123" s="54"/>
      <c r="H123" s="54">
        <f t="shared" si="52"/>
        <v>840</v>
      </c>
      <c r="I123" s="54"/>
      <c r="J123" s="54">
        <f t="shared" si="46"/>
        <v>840</v>
      </c>
      <c r="K123" s="54"/>
      <c r="L123" s="54">
        <f t="shared" si="47"/>
        <v>840</v>
      </c>
      <c r="M123" s="54"/>
      <c r="N123" s="54">
        <f t="shared" si="48"/>
        <v>840</v>
      </c>
      <c r="O123" s="54"/>
      <c r="P123" s="55">
        <f t="shared" si="49"/>
        <v>840</v>
      </c>
      <c r="Q123" s="55"/>
      <c r="R123" s="55">
        <f t="shared" si="68"/>
        <v>840</v>
      </c>
      <c r="S123" s="55">
        <v>60.2</v>
      </c>
      <c r="T123" s="35">
        <v>719.2</v>
      </c>
      <c r="U123" s="36"/>
      <c r="V123" s="36">
        <f>T123+U123</f>
        <v>719.2</v>
      </c>
      <c r="W123" s="36"/>
      <c r="X123" s="36">
        <f>V123+W123</f>
        <v>719.2</v>
      </c>
      <c r="Y123" s="36"/>
      <c r="Z123" s="36">
        <f>X123+Y123</f>
        <v>719.2</v>
      </c>
      <c r="AA123" s="36"/>
      <c r="AB123" s="82">
        <f>Z123+AA123</f>
        <v>719.2</v>
      </c>
    </row>
    <row r="124" spans="1:28" s="11" customFormat="1" ht="15">
      <c r="A124" s="10" t="s">
        <v>73</v>
      </c>
      <c r="B124" s="10" t="s">
        <v>35</v>
      </c>
      <c r="C124" s="28" t="s">
        <v>73</v>
      </c>
      <c r="D124" s="52" t="s">
        <v>179</v>
      </c>
      <c r="E124" s="52" t="s">
        <v>36</v>
      </c>
      <c r="F124" s="53">
        <v>1213</v>
      </c>
      <c r="G124" s="54">
        <f>G125</f>
        <v>0</v>
      </c>
      <c r="H124" s="54">
        <f t="shared" si="52"/>
        <v>1213</v>
      </c>
      <c r="I124" s="54">
        <f>I125</f>
        <v>0</v>
      </c>
      <c r="J124" s="54">
        <f t="shared" si="46"/>
        <v>1213</v>
      </c>
      <c r="K124" s="54">
        <f>K125</f>
        <v>0</v>
      </c>
      <c r="L124" s="54">
        <f t="shared" si="47"/>
        <v>1213</v>
      </c>
      <c r="M124" s="54">
        <f>M125</f>
        <v>0</v>
      </c>
      <c r="N124" s="54">
        <f t="shared" si="48"/>
        <v>1213</v>
      </c>
      <c r="O124" s="54">
        <f>O125</f>
        <v>0</v>
      </c>
      <c r="P124" s="55">
        <f t="shared" si="49"/>
        <v>1213</v>
      </c>
      <c r="Q124" s="55">
        <f>Q125</f>
        <v>0</v>
      </c>
      <c r="R124" s="55">
        <f t="shared" si="68"/>
        <v>1213</v>
      </c>
      <c r="S124" s="55">
        <f aca="true" t="shared" si="72" ref="S124:AB124">S125</f>
        <v>-53</v>
      </c>
      <c r="T124" s="35">
        <f t="shared" si="72"/>
        <v>1572.6</v>
      </c>
      <c r="U124" s="35">
        <f t="shared" si="72"/>
        <v>0</v>
      </c>
      <c r="V124" s="35">
        <f t="shared" si="72"/>
        <v>1572.6</v>
      </c>
      <c r="W124" s="35">
        <f t="shared" si="72"/>
        <v>0</v>
      </c>
      <c r="X124" s="35">
        <f t="shared" si="72"/>
        <v>1572.6</v>
      </c>
      <c r="Y124" s="35">
        <f t="shared" si="72"/>
        <v>0</v>
      </c>
      <c r="Z124" s="35">
        <f t="shared" si="72"/>
        <v>1572.6</v>
      </c>
      <c r="AA124" s="35">
        <f t="shared" si="72"/>
        <v>0</v>
      </c>
      <c r="AB124" s="53">
        <f t="shared" si="72"/>
        <v>1572.6</v>
      </c>
    </row>
    <row r="125" spans="1:28" s="11" customFormat="1" ht="25.5">
      <c r="A125" s="10" t="s">
        <v>73</v>
      </c>
      <c r="B125" s="10" t="s">
        <v>49</v>
      </c>
      <c r="C125" s="28" t="s">
        <v>49</v>
      </c>
      <c r="D125" s="52" t="s">
        <v>179</v>
      </c>
      <c r="E125" s="52" t="s">
        <v>48</v>
      </c>
      <c r="F125" s="53">
        <v>1213</v>
      </c>
      <c r="G125" s="54"/>
      <c r="H125" s="54">
        <f t="shared" si="52"/>
        <v>1213</v>
      </c>
      <c r="I125" s="54"/>
      <c r="J125" s="54">
        <f t="shared" si="46"/>
        <v>1213</v>
      </c>
      <c r="K125" s="54"/>
      <c r="L125" s="54">
        <f t="shared" si="47"/>
        <v>1213</v>
      </c>
      <c r="M125" s="54"/>
      <c r="N125" s="54">
        <f t="shared" si="48"/>
        <v>1213</v>
      </c>
      <c r="O125" s="54"/>
      <c r="P125" s="55">
        <f t="shared" si="49"/>
        <v>1213</v>
      </c>
      <c r="Q125" s="55"/>
      <c r="R125" s="55">
        <f t="shared" si="68"/>
        <v>1213</v>
      </c>
      <c r="S125" s="55">
        <v>-53</v>
      </c>
      <c r="T125" s="35">
        <v>1572.6</v>
      </c>
      <c r="U125" s="36"/>
      <c r="V125" s="36">
        <f aca="true" t="shared" si="73" ref="V125:V177">T125+U125</f>
        <v>1572.6</v>
      </c>
      <c r="W125" s="36"/>
      <c r="X125" s="36">
        <f>V125+W125</f>
        <v>1572.6</v>
      </c>
      <c r="Y125" s="36"/>
      <c r="Z125" s="36">
        <f>X125+Y125</f>
        <v>1572.6</v>
      </c>
      <c r="AA125" s="36"/>
      <c r="AB125" s="82">
        <f>Z125+AA125</f>
        <v>1572.6</v>
      </c>
    </row>
    <row r="126" spans="1:28" s="11" customFormat="1" ht="15">
      <c r="A126" s="10" t="s">
        <v>83</v>
      </c>
      <c r="B126" s="10" t="s">
        <v>35</v>
      </c>
      <c r="C126" s="28" t="s">
        <v>83</v>
      </c>
      <c r="D126" s="52" t="s">
        <v>180</v>
      </c>
      <c r="E126" s="52" t="s">
        <v>36</v>
      </c>
      <c r="F126" s="53">
        <v>88.2</v>
      </c>
      <c r="G126" s="54">
        <f>G127</f>
        <v>0</v>
      </c>
      <c r="H126" s="54">
        <f t="shared" si="52"/>
        <v>88.2</v>
      </c>
      <c r="I126" s="54">
        <f>I127</f>
        <v>0</v>
      </c>
      <c r="J126" s="54">
        <f t="shared" si="46"/>
        <v>88.2</v>
      </c>
      <c r="K126" s="54">
        <f>K127</f>
        <v>11.615</v>
      </c>
      <c r="L126" s="54">
        <f t="shared" si="47"/>
        <v>99.815</v>
      </c>
      <c r="M126" s="54">
        <f>M127</f>
        <v>0</v>
      </c>
      <c r="N126" s="54">
        <f t="shared" si="48"/>
        <v>99.815</v>
      </c>
      <c r="O126" s="54">
        <f>O127</f>
        <v>0</v>
      </c>
      <c r="P126" s="55">
        <f t="shared" si="49"/>
        <v>99.815</v>
      </c>
      <c r="Q126" s="55">
        <f>Q127</f>
        <v>0</v>
      </c>
      <c r="R126" s="55">
        <f t="shared" si="68"/>
        <v>99.815</v>
      </c>
      <c r="S126" s="55">
        <f aca="true" t="shared" si="74" ref="S126:AB126">S127</f>
        <v>10.7</v>
      </c>
      <c r="T126" s="35">
        <f t="shared" si="74"/>
        <v>88.64</v>
      </c>
      <c r="U126" s="43">
        <f t="shared" si="74"/>
        <v>26.88656</v>
      </c>
      <c r="V126" s="35">
        <f t="shared" si="74"/>
        <v>115.52656</v>
      </c>
      <c r="W126" s="43">
        <f t="shared" si="74"/>
        <v>0</v>
      </c>
      <c r="X126" s="35">
        <f t="shared" si="74"/>
        <v>115.52656</v>
      </c>
      <c r="Y126" s="43">
        <f t="shared" si="74"/>
        <v>0</v>
      </c>
      <c r="Z126" s="35">
        <f t="shared" si="74"/>
        <v>115.52656</v>
      </c>
      <c r="AA126" s="43">
        <f t="shared" si="74"/>
        <v>2.912</v>
      </c>
      <c r="AB126" s="53">
        <f t="shared" si="74"/>
        <v>118.43856000000001</v>
      </c>
    </row>
    <row r="127" spans="1:28" s="11" customFormat="1" ht="25.5">
      <c r="A127" s="10" t="s">
        <v>83</v>
      </c>
      <c r="B127" s="10" t="s">
        <v>49</v>
      </c>
      <c r="C127" s="28" t="s">
        <v>49</v>
      </c>
      <c r="D127" s="52" t="s">
        <v>180</v>
      </c>
      <c r="E127" s="52" t="s">
        <v>48</v>
      </c>
      <c r="F127" s="53">
        <v>88.2</v>
      </c>
      <c r="G127" s="54"/>
      <c r="H127" s="54">
        <f t="shared" si="52"/>
        <v>88.2</v>
      </c>
      <c r="I127" s="54"/>
      <c r="J127" s="54">
        <f t="shared" si="46"/>
        <v>88.2</v>
      </c>
      <c r="K127" s="54">
        <v>11.615</v>
      </c>
      <c r="L127" s="54">
        <f t="shared" si="47"/>
        <v>99.815</v>
      </c>
      <c r="M127" s="54"/>
      <c r="N127" s="54">
        <f t="shared" si="48"/>
        <v>99.815</v>
      </c>
      <c r="O127" s="54"/>
      <c r="P127" s="55">
        <f t="shared" si="49"/>
        <v>99.815</v>
      </c>
      <c r="Q127" s="55"/>
      <c r="R127" s="55">
        <f t="shared" si="68"/>
        <v>99.815</v>
      </c>
      <c r="S127" s="55">
        <v>10.7</v>
      </c>
      <c r="T127" s="35">
        <v>88.64</v>
      </c>
      <c r="U127" s="42">
        <v>26.88656</v>
      </c>
      <c r="V127" s="36">
        <f t="shared" si="73"/>
        <v>115.52656</v>
      </c>
      <c r="W127" s="42"/>
      <c r="X127" s="36">
        <f>V127+W127</f>
        <v>115.52656</v>
      </c>
      <c r="Y127" s="42"/>
      <c r="Z127" s="36">
        <f>X127+Y127</f>
        <v>115.52656</v>
      </c>
      <c r="AA127" s="42">
        <v>2.912</v>
      </c>
      <c r="AB127" s="82">
        <f>Z127+AA127</f>
        <v>118.43856000000001</v>
      </c>
    </row>
    <row r="128" spans="1:28" s="11" customFormat="1" ht="15">
      <c r="A128" s="10" t="s">
        <v>90</v>
      </c>
      <c r="B128" s="10" t="s">
        <v>35</v>
      </c>
      <c r="C128" s="28" t="s">
        <v>90</v>
      </c>
      <c r="D128" s="52" t="s">
        <v>173</v>
      </c>
      <c r="E128" s="52" t="s">
        <v>36</v>
      </c>
      <c r="F128" s="53">
        <f>F129+F131+F133</f>
        <v>3569.2</v>
      </c>
      <c r="G128" s="54">
        <f>G129+G131+G133</f>
        <v>9.7</v>
      </c>
      <c r="H128" s="54">
        <f t="shared" si="52"/>
        <v>3578.8999999999996</v>
      </c>
      <c r="I128" s="54">
        <f>I129+I131+I133</f>
        <v>7.6</v>
      </c>
      <c r="J128" s="54">
        <f>J129+J131+J133</f>
        <v>3578.9</v>
      </c>
      <c r="K128" s="54">
        <f>K129+K131+K133</f>
        <v>9.9</v>
      </c>
      <c r="L128" s="54">
        <f t="shared" si="47"/>
        <v>3588.8</v>
      </c>
      <c r="M128" s="54">
        <f>M129+M131+M133</f>
        <v>0</v>
      </c>
      <c r="N128" s="54">
        <f t="shared" si="48"/>
        <v>3588.8</v>
      </c>
      <c r="O128" s="54">
        <f>O129+O131+O133</f>
        <v>0</v>
      </c>
      <c r="P128" s="55">
        <f t="shared" si="49"/>
        <v>3588.8</v>
      </c>
      <c r="Q128" s="55">
        <f>Q129+Q131+Q133</f>
        <v>36.6</v>
      </c>
      <c r="R128" s="55">
        <f t="shared" si="68"/>
        <v>3625.4</v>
      </c>
      <c r="S128" s="55">
        <f aca="true" t="shared" si="75" ref="S128:X128">S129+S131+S133</f>
        <v>79.6</v>
      </c>
      <c r="T128" s="35">
        <f t="shared" si="75"/>
        <v>4010.0499999999997</v>
      </c>
      <c r="U128" s="35">
        <f t="shared" si="75"/>
        <v>0</v>
      </c>
      <c r="V128" s="35">
        <f t="shared" si="75"/>
        <v>4010.0499999999997</v>
      </c>
      <c r="W128" s="35">
        <f t="shared" si="75"/>
        <v>0</v>
      </c>
      <c r="X128" s="35">
        <f t="shared" si="75"/>
        <v>4010.0499999999997</v>
      </c>
      <c r="Y128" s="35">
        <f>Y129+Y131+Y133</f>
        <v>0</v>
      </c>
      <c r="Z128" s="35">
        <f>Z129+Z131+Z133</f>
        <v>4010.0499999999997</v>
      </c>
      <c r="AA128" s="35">
        <f>AA129+AA131+AA133</f>
        <v>0</v>
      </c>
      <c r="AB128" s="53">
        <f>AB129+AB131+AB133</f>
        <v>4010.0499999999997</v>
      </c>
    </row>
    <row r="129" spans="1:28" s="11" customFormat="1" ht="15">
      <c r="A129" s="10" t="s">
        <v>71</v>
      </c>
      <c r="B129" s="10" t="s">
        <v>35</v>
      </c>
      <c r="C129" s="28" t="s">
        <v>71</v>
      </c>
      <c r="D129" s="52" t="s">
        <v>174</v>
      </c>
      <c r="E129" s="52" t="s">
        <v>36</v>
      </c>
      <c r="F129" s="53">
        <v>1454</v>
      </c>
      <c r="G129" s="54">
        <f>G130</f>
        <v>-770</v>
      </c>
      <c r="H129" s="54">
        <f t="shared" si="52"/>
        <v>684</v>
      </c>
      <c r="I129" s="54">
        <f>I130</f>
        <v>0</v>
      </c>
      <c r="J129" s="54">
        <f t="shared" si="46"/>
        <v>684</v>
      </c>
      <c r="K129" s="54">
        <f>K130</f>
        <v>0</v>
      </c>
      <c r="L129" s="54">
        <f t="shared" si="47"/>
        <v>684</v>
      </c>
      <c r="M129" s="54">
        <f>M130</f>
        <v>0</v>
      </c>
      <c r="N129" s="54">
        <f t="shared" si="48"/>
        <v>684</v>
      </c>
      <c r="O129" s="54">
        <f>O130</f>
        <v>0</v>
      </c>
      <c r="P129" s="55">
        <f t="shared" si="49"/>
        <v>684</v>
      </c>
      <c r="Q129" s="55">
        <f>Q130</f>
        <v>0</v>
      </c>
      <c r="R129" s="55">
        <f t="shared" si="68"/>
        <v>684</v>
      </c>
      <c r="S129" s="55">
        <f aca="true" t="shared" si="76" ref="S129:AB129">S130</f>
        <v>0</v>
      </c>
      <c r="T129" s="35">
        <f t="shared" si="76"/>
        <v>1036.9</v>
      </c>
      <c r="U129" s="35">
        <f t="shared" si="76"/>
        <v>0</v>
      </c>
      <c r="V129" s="35">
        <f t="shared" si="76"/>
        <v>1036.9</v>
      </c>
      <c r="W129" s="35">
        <f t="shared" si="76"/>
        <v>0</v>
      </c>
      <c r="X129" s="35">
        <f t="shared" si="76"/>
        <v>1036.9</v>
      </c>
      <c r="Y129" s="35">
        <f t="shared" si="76"/>
        <v>0</v>
      </c>
      <c r="Z129" s="35">
        <f t="shared" si="76"/>
        <v>1036.9</v>
      </c>
      <c r="AA129" s="35">
        <f t="shared" si="76"/>
        <v>0</v>
      </c>
      <c r="AB129" s="53">
        <f t="shared" si="76"/>
        <v>1036.9</v>
      </c>
    </row>
    <row r="130" spans="1:28" s="11" customFormat="1" ht="51">
      <c r="A130" s="10" t="s">
        <v>71</v>
      </c>
      <c r="B130" s="10" t="s">
        <v>45</v>
      </c>
      <c r="C130" s="28" t="s">
        <v>45</v>
      </c>
      <c r="D130" s="52" t="s">
        <v>174</v>
      </c>
      <c r="E130" s="52" t="s">
        <v>44</v>
      </c>
      <c r="F130" s="53">
        <v>1454</v>
      </c>
      <c r="G130" s="54">
        <v>-770</v>
      </c>
      <c r="H130" s="54">
        <f t="shared" si="52"/>
        <v>684</v>
      </c>
      <c r="I130" s="54"/>
      <c r="J130" s="54">
        <f t="shared" si="46"/>
        <v>684</v>
      </c>
      <c r="K130" s="54"/>
      <c r="L130" s="54">
        <f t="shared" si="47"/>
        <v>684</v>
      </c>
      <c r="M130" s="54"/>
      <c r="N130" s="54">
        <f t="shared" si="48"/>
        <v>684</v>
      </c>
      <c r="O130" s="54"/>
      <c r="P130" s="55">
        <f t="shared" si="49"/>
        <v>684</v>
      </c>
      <c r="Q130" s="55"/>
      <c r="R130" s="55">
        <f t="shared" si="68"/>
        <v>684</v>
      </c>
      <c r="S130" s="55"/>
      <c r="T130" s="35">
        <v>1036.9</v>
      </c>
      <c r="U130" s="36"/>
      <c r="V130" s="36">
        <f t="shared" si="73"/>
        <v>1036.9</v>
      </c>
      <c r="W130" s="36"/>
      <c r="X130" s="36">
        <f>V130+W130</f>
        <v>1036.9</v>
      </c>
      <c r="Y130" s="36"/>
      <c r="Z130" s="36">
        <f>X130+Y130</f>
        <v>1036.9</v>
      </c>
      <c r="AA130" s="36"/>
      <c r="AB130" s="82">
        <f>Z130+AA130</f>
        <v>1036.9</v>
      </c>
    </row>
    <row r="131" spans="1:28" s="11" customFormat="1" ht="15">
      <c r="A131" s="10" t="s">
        <v>73</v>
      </c>
      <c r="B131" s="10" t="s">
        <v>35</v>
      </c>
      <c r="C131" s="28" t="s">
        <v>73</v>
      </c>
      <c r="D131" s="52" t="s">
        <v>175</v>
      </c>
      <c r="E131" s="52" t="s">
        <v>36</v>
      </c>
      <c r="F131" s="53">
        <v>2096</v>
      </c>
      <c r="G131" s="54">
        <f>G132</f>
        <v>770</v>
      </c>
      <c r="H131" s="54">
        <f t="shared" si="52"/>
        <v>2866</v>
      </c>
      <c r="I131" s="54">
        <f>I132</f>
        <v>0</v>
      </c>
      <c r="J131" s="54">
        <f t="shared" si="46"/>
        <v>2866</v>
      </c>
      <c r="K131" s="54">
        <f>K132</f>
        <v>0</v>
      </c>
      <c r="L131" s="54">
        <f t="shared" si="47"/>
        <v>2866</v>
      </c>
      <c r="M131" s="54">
        <f>M132</f>
        <v>0</v>
      </c>
      <c r="N131" s="54">
        <f t="shared" si="48"/>
        <v>2866</v>
      </c>
      <c r="O131" s="54">
        <f>O132</f>
        <v>0</v>
      </c>
      <c r="P131" s="55">
        <f t="shared" si="49"/>
        <v>2866</v>
      </c>
      <c r="Q131" s="55">
        <f>Q132</f>
        <v>38</v>
      </c>
      <c r="R131" s="55">
        <f t="shared" si="68"/>
        <v>2904</v>
      </c>
      <c r="S131" s="55">
        <f aca="true" t="shared" si="77" ref="S131:AB131">S132</f>
        <v>75.3</v>
      </c>
      <c r="T131" s="35">
        <f t="shared" si="77"/>
        <v>2943.7</v>
      </c>
      <c r="U131" s="35">
        <f t="shared" si="77"/>
        <v>0</v>
      </c>
      <c r="V131" s="35">
        <f t="shared" si="77"/>
        <v>2943.7</v>
      </c>
      <c r="W131" s="35">
        <f t="shared" si="77"/>
        <v>0</v>
      </c>
      <c r="X131" s="35">
        <f t="shared" si="77"/>
        <v>2943.7</v>
      </c>
      <c r="Y131" s="35">
        <f t="shared" si="77"/>
        <v>0</v>
      </c>
      <c r="Z131" s="35">
        <f t="shared" si="77"/>
        <v>2943.7</v>
      </c>
      <c r="AA131" s="35">
        <f t="shared" si="77"/>
        <v>0</v>
      </c>
      <c r="AB131" s="53">
        <f t="shared" si="77"/>
        <v>2943.7</v>
      </c>
    </row>
    <row r="132" spans="1:28" s="11" customFormat="1" ht="51">
      <c r="A132" s="10" t="s">
        <v>73</v>
      </c>
      <c r="B132" s="10" t="s">
        <v>45</v>
      </c>
      <c r="C132" s="28" t="s">
        <v>45</v>
      </c>
      <c r="D132" s="52" t="s">
        <v>175</v>
      </c>
      <c r="E132" s="52" t="s">
        <v>44</v>
      </c>
      <c r="F132" s="53">
        <v>2096</v>
      </c>
      <c r="G132" s="54">
        <v>770</v>
      </c>
      <c r="H132" s="54">
        <f t="shared" si="52"/>
        <v>2866</v>
      </c>
      <c r="I132" s="54"/>
      <c r="J132" s="54">
        <f t="shared" si="46"/>
        <v>2866</v>
      </c>
      <c r="K132" s="54"/>
      <c r="L132" s="54">
        <f t="shared" si="47"/>
        <v>2866</v>
      </c>
      <c r="M132" s="54"/>
      <c r="N132" s="54">
        <f t="shared" si="48"/>
        <v>2866</v>
      </c>
      <c r="O132" s="54"/>
      <c r="P132" s="55">
        <f t="shared" si="49"/>
        <v>2866</v>
      </c>
      <c r="Q132" s="55">
        <v>38</v>
      </c>
      <c r="R132" s="55">
        <f t="shared" si="68"/>
        <v>2904</v>
      </c>
      <c r="S132" s="55">
        <v>75.3</v>
      </c>
      <c r="T132" s="35">
        <v>2943.7</v>
      </c>
      <c r="U132" s="36"/>
      <c r="V132" s="36">
        <f t="shared" si="73"/>
        <v>2943.7</v>
      </c>
      <c r="W132" s="36"/>
      <c r="X132" s="36">
        <f>V132+W132</f>
        <v>2943.7</v>
      </c>
      <c r="Y132" s="36"/>
      <c r="Z132" s="36">
        <f>X132+Y132</f>
        <v>2943.7</v>
      </c>
      <c r="AA132" s="36"/>
      <c r="AB132" s="82">
        <f>Z132+AA132</f>
        <v>2943.7</v>
      </c>
    </row>
    <row r="133" spans="1:28" s="11" customFormat="1" ht="15">
      <c r="A133" s="10" t="s">
        <v>83</v>
      </c>
      <c r="B133" s="10" t="s">
        <v>35</v>
      </c>
      <c r="C133" s="28" t="s">
        <v>83</v>
      </c>
      <c r="D133" s="52" t="s">
        <v>176</v>
      </c>
      <c r="E133" s="52" t="s">
        <v>36</v>
      </c>
      <c r="F133" s="53">
        <f>F134+F135</f>
        <v>19.2</v>
      </c>
      <c r="G133" s="54">
        <f>G134+G135</f>
        <v>9.7</v>
      </c>
      <c r="H133" s="54">
        <f t="shared" si="52"/>
        <v>28.9</v>
      </c>
      <c r="I133" s="54">
        <f>I134+I135</f>
        <v>7.6</v>
      </c>
      <c r="J133" s="54">
        <f>J134+J135</f>
        <v>28.9</v>
      </c>
      <c r="K133" s="54">
        <f>K134+K135</f>
        <v>9.9</v>
      </c>
      <c r="L133" s="54">
        <f t="shared" si="47"/>
        <v>38.8</v>
      </c>
      <c r="M133" s="54">
        <f>M134+M135</f>
        <v>0</v>
      </c>
      <c r="N133" s="54">
        <f t="shared" si="48"/>
        <v>38.8</v>
      </c>
      <c r="O133" s="54">
        <f>O134+O135</f>
        <v>0</v>
      </c>
      <c r="P133" s="55">
        <f t="shared" si="49"/>
        <v>38.8</v>
      </c>
      <c r="Q133" s="55">
        <f>Q134+Q135</f>
        <v>-1.4</v>
      </c>
      <c r="R133" s="55">
        <f t="shared" si="68"/>
        <v>37.4</v>
      </c>
      <c r="S133" s="55">
        <f aca="true" t="shared" si="78" ref="S133:X133">S134+S135</f>
        <v>4.3</v>
      </c>
      <c r="T133" s="35">
        <f t="shared" si="78"/>
        <v>29.45</v>
      </c>
      <c r="U133" s="35">
        <f t="shared" si="78"/>
        <v>0</v>
      </c>
      <c r="V133" s="35">
        <f t="shared" si="78"/>
        <v>29.45</v>
      </c>
      <c r="W133" s="35">
        <f t="shared" si="78"/>
        <v>0</v>
      </c>
      <c r="X133" s="35">
        <f t="shared" si="78"/>
        <v>29.45</v>
      </c>
      <c r="Y133" s="35">
        <f>Y134+Y135</f>
        <v>0</v>
      </c>
      <c r="Z133" s="35">
        <f>Z134+Z135</f>
        <v>29.45</v>
      </c>
      <c r="AA133" s="35">
        <f>AA134+AA135</f>
        <v>0</v>
      </c>
      <c r="AB133" s="53">
        <f>AB134+AB135</f>
        <v>29.45</v>
      </c>
    </row>
    <row r="134" spans="1:28" s="11" customFormat="1" ht="15">
      <c r="A134" s="10" t="s">
        <v>83</v>
      </c>
      <c r="B134" s="10" t="s">
        <v>47</v>
      </c>
      <c r="C134" s="28" t="s">
        <v>47</v>
      </c>
      <c r="D134" s="52" t="s">
        <v>176</v>
      </c>
      <c r="E134" s="52" t="s">
        <v>46</v>
      </c>
      <c r="F134" s="53">
        <v>9.2</v>
      </c>
      <c r="G134" s="54">
        <v>9.7</v>
      </c>
      <c r="H134" s="54">
        <f t="shared" si="52"/>
        <v>18.9</v>
      </c>
      <c r="I134" s="54">
        <v>7.6</v>
      </c>
      <c r="J134" s="54">
        <v>18.9</v>
      </c>
      <c r="K134" s="54">
        <v>9.9</v>
      </c>
      <c r="L134" s="54">
        <f t="shared" si="47"/>
        <v>28.799999999999997</v>
      </c>
      <c r="M134" s="54"/>
      <c r="N134" s="54">
        <f t="shared" si="48"/>
        <v>28.799999999999997</v>
      </c>
      <c r="O134" s="54"/>
      <c r="P134" s="55">
        <f t="shared" si="49"/>
        <v>28.799999999999997</v>
      </c>
      <c r="Q134" s="55">
        <v>0.5</v>
      </c>
      <c r="R134" s="55">
        <f t="shared" si="68"/>
        <v>29.299999999999997</v>
      </c>
      <c r="S134" s="55">
        <v>4.3</v>
      </c>
      <c r="T134" s="35">
        <v>19.45</v>
      </c>
      <c r="U134" s="36"/>
      <c r="V134" s="36">
        <f t="shared" si="73"/>
        <v>19.45</v>
      </c>
      <c r="W134" s="36"/>
      <c r="X134" s="36">
        <f>V134+W134</f>
        <v>19.45</v>
      </c>
      <c r="Y134" s="36"/>
      <c r="Z134" s="36">
        <f>X134+Y134</f>
        <v>19.45</v>
      </c>
      <c r="AA134" s="36"/>
      <c r="AB134" s="82">
        <f>Z134+AA134</f>
        <v>19.45</v>
      </c>
    </row>
    <row r="135" spans="1:28" s="11" customFormat="1" ht="15">
      <c r="A135" s="10" t="s">
        <v>83</v>
      </c>
      <c r="B135" s="10" t="s">
        <v>76</v>
      </c>
      <c r="C135" s="28" t="s">
        <v>76</v>
      </c>
      <c r="D135" s="52" t="s">
        <v>176</v>
      </c>
      <c r="E135" s="52" t="s">
        <v>75</v>
      </c>
      <c r="F135" s="53">
        <v>10</v>
      </c>
      <c r="G135" s="54"/>
      <c r="H135" s="54">
        <f t="shared" si="52"/>
        <v>10</v>
      </c>
      <c r="I135" s="54"/>
      <c r="J135" s="54">
        <f t="shared" si="46"/>
        <v>10</v>
      </c>
      <c r="K135" s="54"/>
      <c r="L135" s="54">
        <f t="shared" si="47"/>
        <v>10</v>
      </c>
      <c r="M135" s="54"/>
      <c r="N135" s="54">
        <f t="shared" si="48"/>
        <v>10</v>
      </c>
      <c r="O135" s="54"/>
      <c r="P135" s="55">
        <f t="shared" si="49"/>
        <v>10</v>
      </c>
      <c r="Q135" s="55">
        <v>-1.9</v>
      </c>
      <c r="R135" s="55">
        <f t="shared" si="68"/>
        <v>8.1</v>
      </c>
      <c r="S135" s="55"/>
      <c r="T135" s="35">
        <v>10</v>
      </c>
      <c r="U135" s="36"/>
      <c r="V135" s="36">
        <f t="shared" si="73"/>
        <v>10</v>
      </c>
      <c r="W135" s="36"/>
      <c r="X135" s="36">
        <f>V135+W135</f>
        <v>10</v>
      </c>
      <c r="Y135" s="36"/>
      <c r="Z135" s="36">
        <f>X135+Y135</f>
        <v>10</v>
      </c>
      <c r="AA135" s="36"/>
      <c r="AB135" s="82">
        <f>Z135+AA135</f>
        <v>10</v>
      </c>
    </row>
    <row r="136" spans="1:28" s="11" customFormat="1" ht="15">
      <c r="A136" s="10" t="s">
        <v>159</v>
      </c>
      <c r="B136" s="10" t="s">
        <v>35</v>
      </c>
      <c r="C136" s="28" t="s">
        <v>159</v>
      </c>
      <c r="D136" s="52" t="s">
        <v>158</v>
      </c>
      <c r="E136" s="52" t="s">
        <v>36</v>
      </c>
      <c r="F136" s="53">
        <f>F137+F140+F142</f>
        <v>5357.2</v>
      </c>
      <c r="G136" s="54">
        <f>G137+G140+G142</f>
        <v>-35.2</v>
      </c>
      <c r="H136" s="54">
        <f t="shared" si="52"/>
        <v>5322</v>
      </c>
      <c r="I136" s="54">
        <f>I137+I140+I142</f>
        <v>0</v>
      </c>
      <c r="J136" s="54">
        <f>J137+J140+J142</f>
        <v>5329.6</v>
      </c>
      <c r="K136" s="54">
        <f>K137+K140+K142</f>
        <v>31.872</v>
      </c>
      <c r="L136" s="54">
        <f t="shared" si="47"/>
        <v>5361.472000000001</v>
      </c>
      <c r="M136" s="54">
        <f>M137+M140+M142</f>
        <v>0</v>
      </c>
      <c r="N136" s="54">
        <f t="shared" si="48"/>
        <v>5361.472000000001</v>
      </c>
      <c r="O136" s="54">
        <f>O137+O140+O142</f>
        <v>16.45</v>
      </c>
      <c r="P136" s="55">
        <f t="shared" si="49"/>
        <v>5377.9220000000005</v>
      </c>
      <c r="Q136" s="55">
        <f>Q137+Q140+Q142</f>
        <v>403.8</v>
      </c>
      <c r="R136" s="55">
        <f t="shared" si="68"/>
        <v>5781.722000000001</v>
      </c>
      <c r="S136" s="55">
        <f aca="true" t="shared" si="79" ref="S136:X136">S137+S140+S142</f>
        <v>266.3</v>
      </c>
      <c r="T136" s="35">
        <f t="shared" si="79"/>
        <v>6784.6</v>
      </c>
      <c r="U136" s="35">
        <f t="shared" si="79"/>
        <v>10.911</v>
      </c>
      <c r="V136" s="35">
        <f t="shared" si="79"/>
        <v>6795.511</v>
      </c>
      <c r="W136" s="35">
        <f t="shared" si="79"/>
        <v>-0.013</v>
      </c>
      <c r="X136" s="35">
        <f t="shared" si="79"/>
        <v>6795.4980000000005</v>
      </c>
      <c r="Y136" s="35">
        <f>Y137+Y140+Y142</f>
        <v>-2.799999999999999</v>
      </c>
      <c r="Z136" s="35">
        <f>Z137+Z140+Z142</f>
        <v>6792.698</v>
      </c>
      <c r="AA136" s="35">
        <f>AA137+AA140+AA142</f>
        <v>0</v>
      </c>
      <c r="AB136" s="53">
        <f>AB137+AB140+AB142</f>
        <v>6792.698</v>
      </c>
    </row>
    <row r="137" spans="1:28" s="11" customFormat="1" ht="15">
      <c r="A137" s="10" t="s">
        <v>71</v>
      </c>
      <c r="B137" s="10" t="s">
        <v>35</v>
      </c>
      <c r="C137" s="28" t="s">
        <v>71</v>
      </c>
      <c r="D137" s="52" t="s">
        <v>160</v>
      </c>
      <c r="E137" s="52" t="s">
        <v>36</v>
      </c>
      <c r="F137" s="53">
        <v>1682</v>
      </c>
      <c r="G137" s="54">
        <f>G138</f>
        <v>0</v>
      </c>
      <c r="H137" s="54">
        <f t="shared" si="52"/>
        <v>1682</v>
      </c>
      <c r="I137" s="54">
        <f>I138</f>
        <v>0</v>
      </c>
      <c r="J137" s="54">
        <f t="shared" si="46"/>
        <v>1682</v>
      </c>
      <c r="K137" s="54">
        <f>K138</f>
        <v>0</v>
      </c>
      <c r="L137" s="54">
        <f t="shared" si="47"/>
        <v>1682</v>
      </c>
      <c r="M137" s="54">
        <f>M138</f>
        <v>0</v>
      </c>
      <c r="N137" s="54">
        <f t="shared" si="48"/>
        <v>1682</v>
      </c>
      <c r="O137" s="54">
        <f>O138</f>
        <v>0</v>
      </c>
      <c r="P137" s="55">
        <f t="shared" si="49"/>
        <v>1682</v>
      </c>
      <c r="Q137" s="55">
        <f>Q138</f>
        <v>392.6</v>
      </c>
      <c r="R137" s="55">
        <f t="shared" si="68"/>
        <v>2074.6</v>
      </c>
      <c r="S137" s="55">
        <f>S138</f>
        <v>98.4</v>
      </c>
      <c r="T137" s="35">
        <f aca="true" t="shared" si="80" ref="T137:Z137">T138+T139</f>
        <v>3268.2000000000003</v>
      </c>
      <c r="U137" s="35">
        <f t="shared" si="80"/>
        <v>0</v>
      </c>
      <c r="V137" s="35">
        <f t="shared" si="80"/>
        <v>3268.2000000000003</v>
      </c>
      <c r="W137" s="35">
        <f t="shared" si="80"/>
        <v>0</v>
      </c>
      <c r="X137" s="35">
        <f t="shared" si="80"/>
        <v>3268.2000000000003</v>
      </c>
      <c r="Y137" s="35">
        <f t="shared" si="80"/>
        <v>0</v>
      </c>
      <c r="Z137" s="35">
        <f t="shared" si="80"/>
        <v>3268.2000000000003</v>
      </c>
      <c r="AA137" s="35">
        <f>AA138+AA139</f>
        <v>0</v>
      </c>
      <c r="AB137" s="53">
        <f>AB138+AB139</f>
        <v>3268.2000000000003</v>
      </c>
    </row>
    <row r="138" spans="1:28" s="11" customFormat="1" ht="51">
      <c r="A138" s="10" t="s">
        <v>71</v>
      </c>
      <c r="B138" s="10" t="s">
        <v>45</v>
      </c>
      <c r="C138" s="28" t="s">
        <v>45</v>
      </c>
      <c r="D138" s="52" t="s">
        <v>160</v>
      </c>
      <c r="E138" s="52" t="s">
        <v>44</v>
      </c>
      <c r="F138" s="53">
        <v>1682</v>
      </c>
      <c r="G138" s="54"/>
      <c r="H138" s="54">
        <f t="shared" si="52"/>
        <v>1682</v>
      </c>
      <c r="I138" s="54"/>
      <c r="J138" s="54">
        <f t="shared" si="46"/>
        <v>1682</v>
      </c>
      <c r="K138" s="54"/>
      <c r="L138" s="54">
        <f t="shared" si="47"/>
        <v>1682</v>
      </c>
      <c r="M138" s="54"/>
      <c r="N138" s="54">
        <f t="shared" si="48"/>
        <v>1682</v>
      </c>
      <c r="O138" s="54"/>
      <c r="P138" s="55">
        <f t="shared" si="49"/>
        <v>1682</v>
      </c>
      <c r="Q138" s="55">
        <v>392.6</v>
      </c>
      <c r="R138" s="55">
        <f t="shared" si="68"/>
        <v>2074.6</v>
      </c>
      <c r="S138" s="55">
        <v>98.4</v>
      </c>
      <c r="T138" s="35">
        <v>3241.3</v>
      </c>
      <c r="U138" s="36"/>
      <c r="V138" s="36">
        <f t="shared" si="73"/>
        <v>3241.3</v>
      </c>
      <c r="W138" s="36"/>
      <c r="X138" s="36">
        <f>V138+W138</f>
        <v>3241.3</v>
      </c>
      <c r="Y138" s="36"/>
      <c r="Z138" s="36">
        <f>X138+Y138</f>
        <v>3241.3</v>
      </c>
      <c r="AA138" s="36"/>
      <c r="AB138" s="82">
        <f>Z138+AA138</f>
        <v>3241.3</v>
      </c>
    </row>
    <row r="139" spans="1:28" s="11" customFormat="1" ht="15">
      <c r="A139" s="10"/>
      <c r="B139" s="10"/>
      <c r="C139" s="28" t="s">
        <v>76</v>
      </c>
      <c r="D139" s="52" t="s">
        <v>160</v>
      </c>
      <c r="E139" s="52" t="s">
        <v>75</v>
      </c>
      <c r="F139" s="53"/>
      <c r="G139" s="54"/>
      <c r="H139" s="54"/>
      <c r="I139" s="54"/>
      <c r="J139" s="54"/>
      <c r="K139" s="54"/>
      <c r="L139" s="54"/>
      <c r="M139" s="54"/>
      <c r="N139" s="54"/>
      <c r="O139" s="54"/>
      <c r="P139" s="55"/>
      <c r="Q139" s="55"/>
      <c r="R139" s="55"/>
      <c r="S139" s="55"/>
      <c r="T139" s="35">
        <v>26.9</v>
      </c>
      <c r="U139" s="36"/>
      <c r="V139" s="36">
        <f t="shared" si="73"/>
        <v>26.9</v>
      </c>
      <c r="W139" s="36"/>
      <c r="X139" s="36">
        <f>V139+W139</f>
        <v>26.9</v>
      </c>
      <c r="Y139" s="36"/>
      <c r="Z139" s="36">
        <f>X139+Y139</f>
        <v>26.9</v>
      </c>
      <c r="AA139" s="36"/>
      <c r="AB139" s="82">
        <f>Z139+AA139</f>
        <v>26.9</v>
      </c>
    </row>
    <row r="140" spans="1:28" s="11" customFormat="1" ht="15">
      <c r="A140" s="10" t="s">
        <v>73</v>
      </c>
      <c r="B140" s="10" t="s">
        <v>35</v>
      </c>
      <c r="C140" s="28" t="s">
        <v>73</v>
      </c>
      <c r="D140" s="52" t="s">
        <v>161</v>
      </c>
      <c r="E140" s="52" t="s">
        <v>36</v>
      </c>
      <c r="F140" s="53">
        <v>2431</v>
      </c>
      <c r="G140" s="54">
        <f>G141</f>
        <v>0</v>
      </c>
      <c r="H140" s="54">
        <f t="shared" si="52"/>
        <v>2431</v>
      </c>
      <c r="I140" s="54">
        <f>I141</f>
        <v>0</v>
      </c>
      <c r="J140" s="54">
        <f t="shared" si="46"/>
        <v>2431</v>
      </c>
      <c r="K140" s="54">
        <f>K141</f>
        <v>0</v>
      </c>
      <c r="L140" s="54">
        <f t="shared" si="47"/>
        <v>2431</v>
      </c>
      <c r="M140" s="54">
        <f>M141</f>
        <v>0</v>
      </c>
      <c r="N140" s="54">
        <f t="shared" si="48"/>
        <v>2431</v>
      </c>
      <c r="O140" s="54">
        <f>O141</f>
        <v>0</v>
      </c>
      <c r="P140" s="55">
        <f t="shared" si="49"/>
        <v>2431</v>
      </c>
      <c r="Q140" s="55">
        <f>Q141</f>
        <v>0</v>
      </c>
      <c r="R140" s="55">
        <f t="shared" si="68"/>
        <v>2431</v>
      </c>
      <c r="S140" s="55">
        <f aca="true" t="shared" si="81" ref="S140:AB140">S141</f>
        <v>0</v>
      </c>
      <c r="T140" s="35">
        <f t="shared" si="81"/>
        <v>2425.4</v>
      </c>
      <c r="U140" s="35">
        <f t="shared" si="81"/>
        <v>0</v>
      </c>
      <c r="V140" s="35">
        <f t="shared" si="81"/>
        <v>2425.4</v>
      </c>
      <c r="W140" s="35">
        <f t="shared" si="81"/>
        <v>0</v>
      </c>
      <c r="X140" s="35">
        <f t="shared" si="81"/>
        <v>2425.4</v>
      </c>
      <c r="Y140" s="35">
        <f t="shared" si="81"/>
        <v>0</v>
      </c>
      <c r="Z140" s="35">
        <f t="shared" si="81"/>
        <v>2425.4</v>
      </c>
      <c r="AA140" s="35">
        <f t="shared" si="81"/>
        <v>0</v>
      </c>
      <c r="AB140" s="53">
        <f t="shared" si="81"/>
        <v>2425.4</v>
      </c>
    </row>
    <row r="141" spans="1:28" s="11" customFormat="1" ht="51">
      <c r="A141" s="10" t="s">
        <v>73</v>
      </c>
      <c r="B141" s="10" t="s">
        <v>45</v>
      </c>
      <c r="C141" s="28" t="s">
        <v>45</v>
      </c>
      <c r="D141" s="52" t="s">
        <v>161</v>
      </c>
      <c r="E141" s="52" t="s">
        <v>44</v>
      </c>
      <c r="F141" s="53">
        <v>2431</v>
      </c>
      <c r="G141" s="54"/>
      <c r="H141" s="54">
        <f t="shared" si="52"/>
        <v>2431</v>
      </c>
      <c r="I141" s="54"/>
      <c r="J141" s="54">
        <f t="shared" si="46"/>
        <v>2431</v>
      </c>
      <c r="K141" s="54"/>
      <c r="L141" s="54">
        <f t="shared" si="47"/>
        <v>2431</v>
      </c>
      <c r="M141" s="54"/>
      <c r="N141" s="54">
        <f t="shared" si="48"/>
        <v>2431</v>
      </c>
      <c r="O141" s="54"/>
      <c r="P141" s="55">
        <f t="shared" si="49"/>
        <v>2431</v>
      </c>
      <c r="Q141" s="55"/>
      <c r="R141" s="55">
        <f t="shared" si="68"/>
        <v>2431</v>
      </c>
      <c r="S141" s="55"/>
      <c r="T141" s="35">
        <v>2425.4</v>
      </c>
      <c r="U141" s="36"/>
      <c r="V141" s="36">
        <f t="shared" si="73"/>
        <v>2425.4</v>
      </c>
      <c r="W141" s="36"/>
      <c r="X141" s="36">
        <f>V141+W141</f>
        <v>2425.4</v>
      </c>
      <c r="Y141" s="36"/>
      <c r="Z141" s="36">
        <f>X141+Y141</f>
        <v>2425.4</v>
      </c>
      <c r="AA141" s="36"/>
      <c r="AB141" s="82">
        <f>Z141+AA141</f>
        <v>2425.4</v>
      </c>
    </row>
    <row r="142" spans="1:28" s="11" customFormat="1" ht="15">
      <c r="A142" s="10" t="s">
        <v>83</v>
      </c>
      <c r="B142" s="10" t="s">
        <v>35</v>
      </c>
      <c r="C142" s="28" t="s">
        <v>83</v>
      </c>
      <c r="D142" s="52" t="s">
        <v>162</v>
      </c>
      <c r="E142" s="52" t="s">
        <v>36</v>
      </c>
      <c r="F142" s="53">
        <v>1244.2</v>
      </c>
      <c r="G142" s="54">
        <f>G143+G144</f>
        <v>-35.2</v>
      </c>
      <c r="H142" s="54">
        <f t="shared" si="52"/>
        <v>1209</v>
      </c>
      <c r="I142" s="54">
        <f>I143+I144</f>
        <v>0</v>
      </c>
      <c r="J142" s="54">
        <f>J143+J144</f>
        <v>1216.6</v>
      </c>
      <c r="K142" s="54">
        <f>K143+K144</f>
        <v>31.872</v>
      </c>
      <c r="L142" s="54">
        <f t="shared" si="47"/>
        <v>1248.472</v>
      </c>
      <c r="M142" s="54">
        <f>M143+M144</f>
        <v>0</v>
      </c>
      <c r="N142" s="54">
        <f t="shared" si="48"/>
        <v>1248.472</v>
      </c>
      <c r="O142" s="54">
        <f>O143+O144</f>
        <v>16.45</v>
      </c>
      <c r="P142" s="55">
        <f t="shared" si="49"/>
        <v>1264.922</v>
      </c>
      <c r="Q142" s="55">
        <f>Q143+Q144</f>
        <v>11.2</v>
      </c>
      <c r="R142" s="55">
        <f t="shared" si="68"/>
        <v>1276.122</v>
      </c>
      <c r="S142" s="55">
        <f aca="true" t="shared" si="82" ref="S142:X142">S143+S144</f>
        <v>167.9</v>
      </c>
      <c r="T142" s="35">
        <f t="shared" si="82"/>
        <v>1091</v>
      </c>
      <c r="U142" s="35">
        <f t="shared" si="82"/>
        <v>10.911</v>
      </c>
      <c r="V142" s="35">
        <f t="shared" si="82"/>
        <v>1101.911</v>
      </c>
      <c r="W142" s="35">
        <f t="shared" si="82"/>
        <v>-0.013</v>
      </c>
      <c r="X142" s="35">
        <f t="shared" si="82"/>
        <v>1101.8980000000001</v>
      </c>
      <c r="Y142" s="35">
        <f>Y143+Y144</f>
        <v>-2.799999999999999</v>
      </c>
      <c r="Z142" s="35">
        <f>Z143+Z144</f>
        <v>1099.0980000000002</v>
      </c>
      <c r="AA142" s="35">
        <f>AA143+AA144</f>
        <v>0</v>
      </c>
      <c r="AB142" s="53">
        <f>AB143+AB144</f>
        <v>1099.0980000000002</v>
      </c>
    </row>
    <row r="143" spans="1:28" s="11" customFormat="1" ht="15">
      <c r="A143" s="10" t="s">
        <v>83</v>
      </c>
      <c r="B143" s="10" t="s">
        <v>47</v>
      </c>
      <c r="C143" s="28" t="s">
        <v>47</v>
      </c>
      <c r="D143" s="52" t="s">
        <v>162</v>
      </c>
      <c r="E143" s="52" t="s">
        <v>46</v>
      </c>
      <c r="F143" s="53">
        <v>1124.2</v>
      </c>
      <c r="G143" s="54">
        <v>16.8</v>
      </c>
      <c r="H143" s="54">
        <f t="shared" si="52"/>
        <v>1141</v>
      </c>
      <c r="I143" s="54"/>
      <c r="J143" s="54">
        <v>1138.6</v>
      </c>
      <c r="K143" s="54">
        <v>31.872</v>
      </c>
      <c r="L143" s="54">
        <f t="shared" si="47"/>
        <v>1170.472</v>
      </c>
      <c r="M143" s="54"/>
      <c r="N143" s="54">
        <f t="shared" si="48"/>
        <v>1170.472</v>
      </c>
      <c r="O143" s="54">
        <v>16.45</v>
      </c>
      <c r="P143" s="55">
        <f t="shared" si="49"/>
        <v>1186.922</v>
      </c>
      <c r="Q143" s="55">
        <v>11.2</v>
      </c>
      <c r="R143" s="55">
        <f t="shared" si="68"/>
        <v>1198.122</v>
      </c>
      <c r="S143" s="55">
        <v>167.9</v>
      </c>
      <c r="T143" s="35">
        <v>1073</v>
      </c>
      <c r="U143" s="36">
        <v>5</v>
      </c>
      <c r="V143" s="36">
        <f t="shared" si="73"/>
        <v>1078</v>
      </c>
      <c r="W143" s="36">
        <v>-0.013</v>
      </c>
      <c r="X143" s="36">
        <f>V143+W143</f>
        <v>1077.987</v>
      </c>
      <c r="Y143" s="36">
        <v>5.4</v>
      </c>
      <c r="Z143" s="36">
        <f>X143+Y143</f>
        <v>1083.3870000000002</v>
      </c>
      <c r="AA143" s="36"/>
      <c r="AB143" s="82">
        <f>Z143+AA143</f>
        <v>1083.3870000000002</v>
      </c>
    </row>
    <row r="144" spans="1:28" s="11" customFormat="1" ht="15">
      <c r="A144" s="10" t="s">
        <v>83</v>
      </c>
      <c r="B144" s="10" t="s">
        <v>76</v>
      </c>
      <c r="C144" s="28" t="s">
        <v>76</v>
      </c>
      <c r="D144" s="52" t="s">
        <v>162</v>
      </c>
      <c r="E144" s="52" t="s">
        <v>75</v>
      </c>
      <c r="F144" s="53">
        <v>120</v>
      </c>
      <c r="G144" s="54">
        <v>-52</v>
      </c>
      <c r="H144" s="54">
        <f t="shared" si="52"/>
        <v>68</v>
      </c>
      <c r="I144" s="54"/>
      <c r="J144" s="54">
        <v>78</v>
      </c>
      <c r="K144" s="54"/>
      <c r="L144" s="54">
        <f t="shared" si="47"/>
        <v>78</v>
      </c>
      <c r="M144" s="54"/>
      <c r="N144" s="54">
        <f t="shared" si="48"/>
        <v>78</v>
      </c>
      <c r="O144" s="54"/>
      <c r="P144" s="55">
        <f t="shared" si="49"/>
        <v>78</v>
      </c>
      <c r="Q144" s="55"/>
      <c r="R144" s="55">
        <f t="shared" si="68"/>
        <v>78</v>
      </c>
      <c r="S144" s="55"/>
      <c r="T144" s="35">
        <v>18</v>
      </c>
      <c r="U144" s="36">
        <v>5.911</v>
      </c>
      <c r="V144" s="36">
        <f t="shared" si="73"/>
        <v>23.911</v>
      </c>
      <c r="W144" s="36"/>
      <c r="X144" s="36">
        <f>V144+W144</f>
        <v>23.911</v>
      </c>
      <c r="Y144" s="36">
        <v>-8.2</v>
      </c>
      <c r="Z144" s="36">
        <f>X144+Y144</f>
        <v>15.711000000000002</v>
      </c>
      <c r="AA144" s="36"/>
      <c r="AB144" s="82">
        <f>Z144+AA144</f>
        <v>15.711000000000002</v>
      </c>
    </row>
    <row r="145" spans="1:28" s="11" customFormat="1" ht="15">
      <c r="A145" s="10" t="s">
        <v>164</v>
      </c>
      <c r="B145" s="10" t="s">
        <v>35</v>
      </c>
      <c r="C145" s="28" t="s">
        <v>164</v>
      </c>
      <c r="D145" s="52" t="s">
        <v>163</v>
      </c>
      <c r="E145" s="52" t="s">
        <v>36</v>
      </c>
      <c r="F145" s="53">
        <f>F146+F148+F150</f>
        <v>849.5</v>
      </c>
      <c r="G145" s="54">
        <f>G146+G148+G150</f>
        <v>46.4</v>
      </c>
      <c r="H145" s="54">
        <f t="shared" si="52"/>
        <v>895.9</v>
      </c>
      <c r="I145" s="54">
        <f>I146+I148+I150</f>
        <v>0</v>
      </c>
      <c r="J145" s="54">
        <f t="shared" si="46"/>
        <v>895.9</v>
      </c>
      <c r="K145" s="54">
        <f>K146+K148+K150</f>
        <v>11.296</v>
      </c>
      <c r="L145" s="54">
        <f t="shared" si="47"/>
        <v>907.196</v>
      </c>
      <c r="M145" s="54">
        <f>M146+M148+M150</f>
        <v>0</v>
      </c>
      <c r="N145" s="54">
        <f t="shared" si="48"/>
        <v>907.196</v>
      </c>
      <c r="O145" s="54">
        <f>O146+O148+O150</f>
        <v>0</v>
      </c>
      <c r="P145" s="55">
        <f t="shared" si="49"/>
        <v>907.196</v>
      </c>
      <c r="Q145" s="55">
        <f>Q146+Q148+Q150</f>
        <v>38.8</v>
      </c>
      <c r="R145" s="55">
        <f t="shared" si="68"/>
        <v>945.996</v>
      </c>
      <c r="S145" s="55">
        <f aca="true" t="shared" si="83" ref="S145:X145">S146+S148+S150</f>
        <v>42.7</v>
      </c>
      <c r="T145" s="35">
        <f t="shared" si="83"/>
        <v>1120.5</v>
      </c>
      <c r="U145" s="35">
        <f t="shared" si="83"/>
        <v>0</v>
      </c>
      <c r="V145" s="35">
        <f t="shared" si="83"/>
        <v>1120.5</v>
      </c>
      <c r="W145" s="35">
        <f t="shared" si="83"/>
        <v>0</v>
      </c>
      <c r="X145" s="35">
        <f t="shared" si="83"/>
        <v>1120.5</v>
      </c>
      <c r="Y145" s="35">
        <f>Y146+Y148+Y150</f>
        <v>0</v>
      </c>
      <c r="Z145" s="35">
        <f>Z146+Z148+Z150</f>
        <v>1120.5</v>
      </c>
      <c r="AA145" s="35">
        <f>AA146+AA148+AA150</f>
        <v>0</v>
      </c>
      <c r="AB145" s="53">
        <f>AB146+AB148+AB150</f>
        <v>1120.5</v>
      </c>
    </row>
    <row r="146" spans="1:28" s="11" customFormat="1" ht="15">
      <c r="A146" s="10" t="s">
        <v>71</v>
      </c>
      <c r="B146" s="10" t="s">
        <v>35</v>
      </c>
      <c r="C146" s="28" t="s">
        <v>71</v>
      </c>
      <c r="D146" s="52" t="s">
        <v>165</v>
      </c>
      <c r="E146" s="52" t="s">
        <v>36</v>
      </c>
      <c r="F146" s="53">
        <v>300</v>
      </c>
      <c r="G146" s="54">
        <f>G147</f>
        <v>0</v>
      </c>
      <c r="H146" s="54">
        <f t="shared" si="52"/>
        <v>300</v>
      </c>
      <c r="I146" s="54">
        <f>I147</f>
        <v>0</v>
      </c>
      <c r="J146" s="54">
        <f t="shared" si="46"/>
        <v>300</v>
      </c>
      <c r="K146" s="54">
        <f>K147</f>
        <v>0</v>
      </c>
      <c r="L146" s="54">
        <f t="shared" si="47"/>
        <v>300</v>
      </c>
      <c r="M146" s="54">
        <f>M147</f>
        <v>0</v>
      </c>
      <c r="N146" s="54">
        <f t="shared" si="48"/>
        <v>300</v>
      </c>
      <c r="O146" s="54">
        <f>O147</f>
        <v>0</v>
      </c>
      <c r="P146" s="55">
        <f t="shared" si="49"/>
        <v>300</v>
      </c>
      <c r="Q146" s="55">
        <f>Q147</f>
        <v>38.8</v>
      </c>
      <c r="R146" s="55">
        <f t="shared" si="68"/>
        <v>338.8</v>
      </c>
      <c r="S146" s="55">
        <f aca="true" t="shared" si="84" ref="S146:AB146">S147</f>
        <v>19.4</v>
      </c>
      <c r="T146" s="35">
        <f t="shared" si="84"/>
        <v>543.3</v>
      </c>
      <c r="U146" s="35">
        <f t="shared" si="84"/>
        <v>0</v>
      </c>
      <c r="V146" s="35">
        <f t="shared" si="84"/>
        <v>543.3</v>
      </c>
      <c r="W146" s="35">
        <f t="shared" si="84"/>
        <v>0</v>
      </c>
      <c r="X146" s="35">
        <f t="shared" si="84"/>
        <v>543.3</v>
      </c>
      <c r="Y146" s="35">
        <f t="shared" si="84"/>
        <v>0</v>
      </c>
      <c r="Z146" s="35">
        <f t="shared" si="84"/>
        <v>543.3</v>
      </c>
      <c r="AA146" s="35">
        <f t="shared" si="84"/>
        <v>0</v>
      </c>
      <c r="AB146" s="53">
        <f t="shared" si="84"/>
        <v>543.3</v>
      </c>
    </row>
    <row r="147" spans="1:28" s="11" customFormat="1" ht="25.5">
      <c r="A147" s="10" t="s">
        <v>71</v>
      </c>
      <c r="B147" s="10" t="s">
        <v>49</v>
      </c>
      <c r="C147" s="28" t="s">
        <v>49</v>
      </c>
      <c r="D147" s="52" t="s">
        <v>165</v>
      </c>
      <c r="E147" s="52" t="s">
        <v>48</v>
      </c>
      <c r="F147" s="53">
        <v>300</v>
      </c>
      <c r="G147" s="54"/>
      <c r="H147" s="54">
        <f t="shared" si="52"/>
        <v>300</v>
      </c>
      <c r="I147" s="54"/>
      <c r="J147" s="54">
        <f t="shared" si="46"/>
        <v>300</v>
      </c>
      <c r="K147" s="54"/>
      <c r="L147" s="54">
        <f t="shared" si="47"/>
        <v>300</v>
      </c>
      <c r="M147" s="54"/>
      <c r="N147" s="54">
        <f t="shared" si="48"/>
        <v>300</v>
      </c>
      <c r="O147" s="54"/>
      <c r="P147" s="55">
        <f t="shared" si="49"/>
        <v>300</v>
      </c>
      <c r="Q147" s="55">
        <v>38.8</v>
      </c>
      <c r="R147" s="55">
        <f t="shared" si="68"/>
        <v>338.8</v>
      </c>
      <c r="S147" s="55">
        <v>19.4</v>
      </c>
      <c r="T147" s="35">
        <v>543.3</v>
      </c>
      <c r="U147" s="36"/>
      <c r="V147" s="36">
        <f t="shared" si="73"/>
        <v>543.3</v>
      </c>
      <c r="W147" s="36"/>
      <c r="X147" s="36">
        <f>V147+W147</f>
        <v>543.3</v>
      </c>
      <c r="Y147" s="36"/>
      <c r="Z147" s="36">
        <f>X147+Y147</f>
        <v>543.3</v>
      </c>
      <c r="AA147" s="36"/>
      <c r="AB147" s="82">
        <f>Z147+AA147</f>
        <v>543.3</v>
      </c>
    </row>
    <row r="148" spans="1:28" s="11" customFormat="1" ht="15">
      <c r="A148" s="10" t="s">
        <v>73</v>
      </c>
      <c r="B148" s="10" t="s">
        <v>35</v>
      </c>
      <c r="C148" s="28" t="s">
        <v>73</v>
      </c>
      <c r="D148" s="52" t="s">
        <v>166</v>
      </c>
      <c r="E148" s="52" t="s">
        <v>36</v>
      </c>
      <c r="F148" s="53">
        <v>434</v>
      </c>
      <c r="G148" s="54">
        <f>G149</f>
        <v>0</v>
      </c>
      <c r="H148" s="54">
        <f t="shared" si="52"/>
        <v>434</v>
      </c>
      <c r="I148" s="54">
        <f>I149</f>
        <v>0</v>
      </c>
      <c r="J148" s="54">
        <f t="shared" si="46"/>
        <v>434</v>
      </c>
      <c r="K148" s="54">
        <f>K149</f>
        <v>0</v>
      </c>
      <c r="L148" s="54">
        <f t="shared" si="47"/>
        <v>434</v>
      </c>
      <c r="M148" s="54">
        <f>M149</f>
        <v>0</v>
      </c>
      <c r="N148" s="54">
        <f t="shared" si="48"/>
        <v>434</v>
      </c>
      <c r="O148" s="54">
        <f>O149</f>
        <v>0</v>
      </c>
      <c r="P148" s="55">
        <f t="shared" si="49"/>
        <v>434</v>
      </c>
      <c r="Q148" s="55">
        <f>Q149</f>
        <v>0</v>
      </c>
      <c r="R148" s="55">
        <f t="shared" si="68"/>
        <v>434</v>
      </c>
      <c r="S148" s="55">
        <f aca="true" t="shared" si="85" ref="S148:AB148">S149</f>
        <v>23.3</v>
      </c>
      <c r="T148" s="35">
        <f t="shared" si="85"/>
        <v>444.7</v>
      </c>
      <c r="U148" s="35">
        <f t="shared" si="85"/>
        <v>0</v>
      </c>
      <c r="V148" s="35">
        <f t="shared" si="85"/>
        <v>444.7</v>
      </c>
      <c r="W148" s="35">
        <f t="shared" si="85"/>
        <v>0</v>
      </c>
      <c r="X148" s="35">
        <f t="shared" si="85"/>
        <v>444.7</v>
      </c>
      <c r="Y148" s="35">
        <f t="shared" si="85"/>
        <v>0</v>
      </c>
      <c r="Z148" s="35">
        <f t="shared" si="85"/>
        <v>444.7</v>
      </c>
      <c r="AA148" s="35">
        <f t="shared" si="85"/>
        <v>0</v>
      </c>
      <c r="AB148" s="53">
        <f t="shared" si="85"/>
        <v>444.7</v>
      </c>
    </row>
    <row r="149" spans="1:28" s="11" customFormat="1" ht="25.5">
      <c r="A149" s="10" t="s">
        <v>73</v>
      </c>
      <c r="B149" s="10" t="s">
        <v>49</v>
      </c>
      <c r="C149" s="28" t="s">
        <v>49</v>
      </c>
      <c r="D149" s="52" t="s">
        <v>166</v>
      </c>
      <c r="E149" s="52" t="s">
        <v>48</v>
      </c>
      <c r="F149" s="53">
        <v>434</v>
      </c>
      <c r="G149" s="54"/>
      <c r="H149" s="54">
        <f t="shared" si="52"/>
        <v>434</v>
      </c>
      <c r="I149" s="54"/>
      <c r="J149" s="54">
        <f t="shared" si="46"/>
        <v>434</v>
      </c>
      <c r="K149" s="54"/>
      <c r="L149" s="54">
        <f t="shared" si="47"/>
        <v>434</v>
      </c>
      <c r="M149" s="54"/>
      <c r="N149" s="54">
        <f t="shared" si="48"/>
        <v>434</v>
      </c>
      <c r="O149" s="54"/>
      <c r="P149" s="55">
        <f t="shared" si="49"/>
        <v>434</v>
      </c>
      <c r="Q149" s="55"/>
      <c r="R149" s="55">
        <f t="shared" si="68"/>
        <v>434</v>
      </c>
      <c r="S149" s="55">
        <v>23.3</v>
      </c>
      <c r="T149" s="35">
        <v>444.7</v>
      </c>
      <c r="U149" s="36"/>
      <c r="V149" s="36">
        <f t="shared" si="73"/>
        <v>444.7</v>
      </c>
      <c r="W149" s="36"/>
      <c r="X149" s="36">
        <f>V149+W149</f>
        <v>444.7</v>
      </c>
      <c r="Y149" s="36"/>
      <c r="Z149" s="36">
        <f>X149+Y149</f>
        <v>444.7</v>
      </c>
      <c r="AA149" s="36"/>
      <c r="AB149" s="82">
        <f>Z149+AA149</f>
        <v>444.7</v>
      </c>
    </row>
    <row r="150" spans="1:28" s="11" customFormat="1" ht="15">
      <c r="A150" s="10" t="s">
        <v>83</v>
      </c>
      <c r="B150" s="10" t="s">
        <v>35</v>
      </c>
      <c r="C150" s="28" t="s">
        <v>83</v>
      </c>
      <c r="D150" s="52" t="s">
        <v>167</v>
      </c>
      <c r="E150" s="52" t="s">
        <v>36</v>
      </c>
      <c r="F150" s="53">
        <v>115.5</v>
      </c>
      <c r="G150" s="54">
        <f>G151</f>
        <v>46.4</v>
      </c>
      <c r="H150" s="54">
        <f t="shared" si="52"/>
        <v>161.9</v>
      </c>
      <c r="I150" s="54">
        <f>I151</f>
        <v>0</v>
      </c>
      <c r="J150" s="54">
        <f t="shared" si="46"/>
        <v>161.9</v>
      </c>
      <c r="K150" s="54">
        <f>K151</f>
        <v>11.296</v>
      </c>
      <c r="L150" s="54">
        <f t="shared" si="47"/>
        <v>173.196</v>
      </c>
      <c r="M150" s="54">
        <f>M151</f>
        <v>0</v>
      </c>
      <c r="N150" s="54">
        <f t="shared" si="48"/>
        <v>173.196</v>
      </c>
      <c r="O150" s="54">
        <f>O151</f>
        <v>0</v>
      </c>
      <c r="P150" s="55">
        <f t="shared" si="49"/>
        <v>173.196</v>
      </c>
      <c r="Q150" s="55">
        <f>Q151</f>
        <v>0</v>
      </c>
      <c r="R150" s="55">
        <f t="shared" si="68"/>
        <v>173.196</v>
      </c>
      <c r="S150" s="55">
        <f aca="true" t="shared" si="86" ref="S150:AB150">S151</f>
        <v>0</v>
      </c>
      <c r="T150" s="35">
        <f t="shared" si="86"/>
        <v>132.5</v>
      </c>
      <c r="U150" s="35">
        <f t="shared" si="86"/>
        <v>0</v>
      </c>
      <c r="V150" s="35">
        <f t="shared" si="86"/>
        <v>132.5</v>
      </c>
      <c r="W150" s="35">
        <f t="shared" si="86"/>
        <v>0</v>
      </c>
      <c r="X150" s="35">
        <f t="shared" si="86"/>
        <v>132.5</v>
      </c>
      <c r="Y150" s="35">
        <f t="shared" si="86"/>
        <v>0</v>
      </c>
      <c r="Z150" s="35">
        <f t="shared" si="86"/>
        <v>132.5</v>
      </c>
      <c r="AA150" s="35">
        <f t="shared" si="86"/>
        <v>0</v>
      </c>
      <c r="AB150" s="53">
        <f t="shared" si="86"/>
        <v>132.5</v>
      </c>
    </row>
    <row r="151" spans="1:28" s="11" customFormat="1" ht="25.5">
      <c r="A151" s="10" t="s">
        <v>83</v>
      </c>
      <c r="B151" s="10" t="s">
        <v>49</v>
      </c>
      <c r="C151" s="28" t="s">
        <v>49</v>
      </c>
      <c r="D151" s="52" t="s">
        <v>167</v>
      </c>
      <c r="E151" s="52" t="s">
        <v>48</v>
      </c>
      <c r="F151" s="53">
        <v>115.5</v>
      </c>
      <c r="G151" s="54">
        <v>46.4</v>
      </c>
      <c r="H151" s="54">
        <f t="shared" si="52"/>
        <v>161.9</v>
      </c>
      <c r="I151" s="54"/>
      <c r="J151" s="54">
        <f t="shared" si="46"/>
        <v>161.9</v>
      </c>
      <c r="K151" s="54">
        <v>11.296</v>
      </c>
      <c r="L151" s="54">
        <f t="shared" si="47"/>
        <v>173.196</v>
      </c>
      <c r="M151" s="54"/>
      <c r="N151" s="54">
        <f t="shared" si="48"/>
        <v>173.196</v>
      </c>
      <c r="O151" s="54"/>
      <c r="P151" s="55">
        <f t="shared" si="49"/>
        <v>173.196</v>
      </c>
      <c r="Q151" s="55"/>
      <c r="R151" s="55">
        <f t="shared" si="68"/>
        <v>173.196</v>
      </c>
      <c r="S151" s="55"/>
      <c r="T151" s="35">
        <v>132.5</v>
      </c>
      <c r="U151" s="36"/>
      <c r="V151" s="36">
        <f t="shared" si="73"/>
        <v>132.5</v>
      </c>
      <c r="W151" s="36"/>
      <c r="X151" s="36">
        <f>V151+W151</f>
        <v>132.5</v>
      </c>
      <c r="Y151" s="36"/>
      <c r="Z151" s="36">
        <f>X151+Y151</f>
        <v>132.5</v>
      </c>
      <c r="AA151" s="36"/>
      <c r="AB151" s="82">
        <f>Z151+AA151</f>
        <v>132.5</v>
      </c>
    </row>
    <row r="152" spans="1:28" s="11" customFormat="1" ht="15">
      <c r="A152" s="10" t="s">
        <v>169</v>
      </c>
      <c r="B152" s="10" t="s">
        <v>35</v>
      </c>
      <c r="C152" s="28" t="s">
        <v>169</v>
      </c>
      <c r="D152" s="52" t="s">
        <v>168</v>
      </c>
      <c r="E152" s="52" t="s">
        <v>36</v>
      </c>
      <c r="F152" s="53">
        <f>F153+F155+F157</f>
        <v>3662.3</v>
      </c>
      <c r="G152" s="54">
        <f>G153+G155+G157</f>
        <v>0</v>
      </c>
      <c r="H152" s="54">
        <f t="shared" si="52"/>
        <v>3662.3</v>
      </c>
      <c r="I152" s="54">
        <f>I153+I155+I157</f>
        <v>0</v>
      </c>
      <c r="J152" s="54">
        <f t="shared" si="46"/>
        <v>3662.3</v>
      </c>
      <c r="K152" s="54">
        <f>K153+K155+K157</f>
        <v>2.5</v>
      </c>
      <c r="L152" s="54">
        <f t="shared" si="47"/>
        <v>3664.8</v>
      </c>
      <c r="M152" s="54">
        <f>M153+M155+M157</f>
        <v>0</v>
      </c>
      <c r="N152" s="54">
        <f t="shared" si="48"/>
        <v>3664.8</v>
      </c>
      <c r="O152" s="54">
        <f>O153+O155+O157</f>
        <v>16</v>
      </c>
      <c r="P152" s="55">
        <f t="shared" si="49"/>
        <v>3680.8</v>
      </c>
      <c r="Q152" s="55">
        <f>Q153+Q155+Q157</f>
        <v>328.3</v>
      </c>
      <c r="R152" s="55">
        <f t="shared" si="68"/>
        <v>4009.1000000000004</v>
      </c>
      <c r="S152" s="55">
        <f aca="true" t="shared" si="87" ref="S152:X152">S153+S155+S157</f>
        <v>247.79999999999998</v>
      </c>
      <c r="T152" s="35">
        <f t="shared" si="87"/>
        <v>4966.900000000001</v>
      </c>
      <c r="U152" s="35">
        <f t="shared" si="87"/>
        <v>0</v>
      </c>
      <c r="V152" s="35">
        <f t="shared" si="87"/>
        <v>4966.900000000001</v>
      </c>
      <c r="W152" s="35">
        <f t="shared" si="87"/>
        <v>0</v>
      </c>
      <c r="X152" s="35">
        <f t="shared" si="87"/>
        <v>4966.900000000001</v>
      </c>
      <c r="Y152" s="35">
        <f>Y153+Y155+Y157</f>
        <v>2.8</v>
      </c>
      <c r="Z152" s="35">
        <f>Z153+Z155+Z157</f>
        <v>4969.700000000001</v>
      </c>
      <c r="AA152" s="35">
        <f>AA153+AA155+AA157</f>
        <v>0</v>
      </c>
      <c r="AB152" s="53">
        <f>AB153+AB155+AB157</f>
        <v>4969.700000000001</v>
      </c>
    </row>
    <row r="153" spans="1:28" s="11" customFormat="1" ht="15">
      <c r="A153" s="10" t="s">
        <v>71</v>
      </c>
      <c r="B153" s="10" t="s">
        <v>35</v>
      </c>
      <c r="C153" s="28" t="s">
        <v>71</v>
      </c>
      <c r="D153" s="52" t="s">
        <v>170</v>
      </c>
      <c r="E153" s="52" t="s">
        <v>36</v>
      </c>
      <c r="F153" s="53">
        <v>1356</v>
      </c>
      <c r="G153" s="54">
        <f>G154</f>
        <v>0</v>
      </c>
      <c r="H153" s="54">
        <f t="shared" si="52"/>
        <v>1356</v>
      </c>
      <c r="I153" s="54">
        <f>I154</f>
        <v>0</v>
      </c>
      <c r="J153" s="54">
        <f t="shared" si="46"/>
        <v>1356</v>
      </c>
      <c r="K153" s="54">
        <f>K154</f>
        <v>0</v>
      </c>
      <c r="L153" s="54">
        <f t="shared" si="47"/>
        <v>1356</v>
      </c>
      <c r="M153" s="54">
        <f>M154</f>
        <v>0</v>
      </c>
      <c r="N153" s="54">
        <f t="shared" si="48"/>
        <v>1356</v>
      </c>
      <c r="O153" s="54">
        <f>O154</f>
        <v>0</v>
      </c>
      <c r="P153" s="55">
        <f t="shared" si="49"/>
        <v>1356</v>
      </c>
      <c r="Q153" s="55">
        <f>Q154</f>
        <v>328.3</v>
      </c>
      <c r="R153" s="55">
        <f t="shared" si="68"/>
        <v>1684.3</v>
      </c>
      <c r="S153" s="55">
        <f aca="true" t="shared" si="88" ref="S153:AB153">S154</f>
        <v>124.2</v>
      </c>
      <c r="T153" s="35">
        <f t="shared" si="88"/>
        <v>2651.3</v>
      </c>
      <c r="U153" s="35">
        <f t="shared" si="88"/>
        <v>0</v>
      </c>
      <c r="V153" s="35">
        <f t="shared" si="88"/>
        <v>2651.3</v>
      </c>
      <c r="W153" s="35">
        <f t="shared" si="88"/>
        <v>0</v>
      </c>
      <c r="X153" s="35">
        <f t="shared" si="88"/>
        <v>2651.3</v>
      </c>
      <c r="Y153" s="35">
        <f t="shared" si="88"/>
        <v>0</v>
      </c>
      <c r="Z153" s="35">
        <f t="shared" si="88"/>
        <v>2651.3</v>
      </c>
      <c r="AA153" s="35">
        <f t="shared" si="88"/>
        <v>0</v>
      </c>
      <c r="AB153" s="53">
        <f t="shared" si="88"/>
        <v>2651.3</v>
      </c>
    </row>
    <row r="154" spans="1:28" s="11" customFormat="1" ht="25.5">
      <c r="A154" s="10" t="s">
        <v>71</v>
      </c>
      <c r="B154" s="10" t="s">
        <v>49</v>
      </c>
      <c r="C154" s="28" t="s">
        <v>49</v>
      </c>
      <c r="D154" s="52" t="s">
        <v>170</v>
      </c>
      <c r="E154" s="52" t="s">
        <v>48</v>
      </c>
      <c r="F154" s="53">
        <v>1356</v>
      </c>
      <c r="G154" s="54"/>
      <c r="H154" s="54">
        <f t="shared" si="52"/>
        <v>1356</v>
      </c>
      <c r="I154" s="54"/>
      <c r="J154" s="54">
        <f t="shared" si="46"/>
        <v>1356</v>
      </c>
      <c r="K154" s="54"/>
      <c r="L154" s="54">
        <f t="shared" si="47"/>
        <v>1356</v>
      </c>
      <c r="M154" s="54"/>
      <c r="N154" s="54">
        <f t="shared" si="48"/>
        <v>1356</v>
      </c>
      <c r="O154" s="54"/>
      <c r="P154" s="55">
        <f t="shared" si="49"/>
        <v>1356</v>
      </c>
      <c r="Q154" s="55">
        <v>328.3</v>
      </c>
      <c r="R154" s="55">
        <f t="shared" si="68"/>
        <v>1684.3</v>
      </c>
      <c r="S154" s="55">
        <v>124.2</v>
      </c>
      <c r="T154" s="35">
        <v>2651.3</v>
      </c>
      <c r="U154" s="36"/>
      <c r="V154" s="36">
        <f t="shared" si="73"/>
        <v>2651.3</v>
      </c>
      <c r="W154" s="36"/>
      <c r="X154" s="36">
        <f>V154+W154</f>
        <v>2651.3</v>
      </c>
      <c r="Y154" s="36"/>
      <c r="Z154" s="36">
        <f>X154+Y154</f>
        <v>2651.3</v>
      </c>
      <c r="AA154" s="36"/>
      <c r="AB154" s="82">
        <f>Z154+AA154</f>
        <v>2651.3</v>
      </c>
    </row>
    <row r="155" spans="1:28" s="11" customFormat="1" ht="15">
      <c r="A155" s="10" t="s">
        <v>73</v>
      </c>
      <c r="B155" s="10" t="s">
        <v>35</v>
      </c>
      <c r="C155" s="28" t="s">
        <v>73</v>
      </c>
      <c r="D155" s="52" t="s">
        <v>171</v>
      </c>
      <c r="E155" s="52" t="s">
        <v>36</v>
      </c>
      <c r="F155" s="53">
        <v>1960</v>
      </c>
      <c r="G155" s="54">
        <f>G156</f>
        <v>0</v>
      </c>
      <c r="H155" s="54">
        <f t="shared" si="52"/>
        <v>1960</v>
      </c>
      <c r="I155" s="54">
        <f>I156</f>
        <v>0</v>
      </c>
      <c r="J155" s="54">
        <f t="shared" si="46"/>
        <v>1960</v>
      </c>
      <c r="K155" s="54">
        <f>K156</f>
        <v>0</v>
      </c>
      <c r="L155" s="54">
        <f t="shared" si="47"/>
        <v>1960</v>
      </c>
      <c r="M155" s="54">
        <f>M156</f>
        <v>0</v>
      </c>
      <c r="N155" s="54">
        <f t="shared" si="48"/>
        <v>1960</v>
      </c>
      <c r="O155" s="54">
        <f>O156</f>
        <v>0</v>
      </c>
      <c r="P155" s="55">
        <f t="shared" si="49"/>
        <v>1960</v>
      </c>
      <c r="Q155" s="55">
        <f>Q156</f>
        <v>0</v>
      </c>
      <c r="R155" s="55">
        <f t="shared" si="68"/>
        <v>1960</v>
      </c>
      <c r="S155" s="55">
        <f aca="true" t="shared" si="89" ref="S155:AB155">S156</f>
        <v>68</v>
      </c>
      <c r="T155" s="35">
        <f t="shared" si="89"/>
        <v>1996.8</v>
      </c>
      <c r="U155" s="35">
        <f t="shared" si="89"/>
        <v>0</v>
      </c>
      <c r="V155" s="35">
        <f t="shared" si="89"/>
        <v>1996.8</v>
      </c>
      <c r="W155" s="35">
        <f t="shared" si="89"/>
        <v>0</v>
      </c>
      <c r="X155" s="35">
        <f t="shared" si="89"/>
        <v>1996.8</v>
      </c>
      <c r="Y155" s="35">
        <f t="shared" si="89"/>
        <v>0</v>
      </c>
      <c r="Z155" s="35">
        <f t="shared" si="89"/>
        <v>1996.8</v>
      </c>
      <c r="AA155" s="35">
        <f t="shared" si="89"/>
        <v>0</v>
      </c>
      <c r="AB155" s="53">
        <f t="shared" si="89"/>
        <v>1996.8</v>
      </c>
    </row>
    <row r="156" spans="1:28" s="11" customFormat="1" ht="25.5">
      <c r="A156" s="10" t="s">
        <v>73</v>
      </c>
      <c r="B156" s="10" t="s">
        <v>49</v>
      </c>
      <c r="C156" s="28" t="s">
        <v>49</v>
      </c>
      <c r="D156" s="52" t="s">
        <v>171</v>
      </c>
      <c r="E156" s="52" t="s">
        <v>48</v>
      </c>
      <c r="F156" s="53">
        <v>1960</v>
      </c>
      <c r="G156" s="54"/>
      <c r="H156" s="54">
        <f t="shared" si="52"/>
        <v>1960</v>
      </c>
      <c r="I156" s="54"/>
      <c r="J156" s="54">
        <f t="shared" si="46"/>
        <v>1960</v>
      </c>
      <c r="K156" s="54"/>
      <c r="L156" s="54">
        <f t="shared" si="47"/>
        <v>1960</v>
      </c>
      <c r="M156" s="54"/>
      <c r="N156" s="54">
        <f t="shared" si="48"/>
        <v>1960</v>
      </c>
      <c r="O156" s="54"/>
      <c r="P156" s="55">
        <f t="shared" si="49"/>
        <v>1960</v>
      </c>
      <c r="Q156" s="55"/>
      <c r="R156" s="55">
        <f t="shared" si="68"/>
        <v>1960</v>
      </c>
      <c r="S156" s="55">
        <v>68</v>
      </c>
      <c r="T156" s="35">
        <v>1996.8</v>
      </c>
      <c r="U156" s="36"/>
      <c r="V156" s="36">
        <f t="shared" si="73"/>
        <v>1996.8</v>
      </c>
      <c r="W156" s="36"/>
      <c r="X156" s="36">
        <f>V156+W156</f>
        <v>1996.8</v>
      </c>
      <c r="Y156" s="36"/>
      <c r="Z156" s="36">
        <f>X156+Y156</f>
        <v>1996.8</v>
      </c>
      <c r="AA156" s="36"/>
      <c r="AB156" s="82">
        <f>Z156+AA156</f>
        <v>1996.8</v>
      </c>
    </row>
    <row r="157" spans="1:28" s="11" customFormat="1" ht="15">
      <c r="A157" s="10" t="s">
        <v>83</v>
      </c>
      <c r="B157" s="10" t="s">
        <v>35</v>
      </c>
      <c r="C157" s="28" t="s">
        <v>83</v>
      </c>
      <c r="D157" s="52" t="s">
        <v>172</v>
      </c>
      <c r="E157" s="52" t="s">
        <v>36</v>
      </c>
      <c r="F157" s="53">
        <v>346.3</v>
      </c>
      <c r="G157" s="54">
        <f>G158</f>
        <v>0</v>
      </c>
      <c r="H157" s="54">
        <f aca="true" t="shared" si="90" ref="H157:H195">F157+G157</f>
        <v>346.3</v>
      </c>
      <c r="I157" s="54">
        <f>I158</f>
        <v>0</v>
      </c>
      <c r="J157" s="54">
        <f t="shared" si="46"/>
        <v>346.3</v>
      </c>
      <c r="K157" s="54">
        <f>K158</f>
        <v>2.5</v>
      </c>
      <c r="L157" s="54">
        <f t="shared" si="47"/>
        <v>348.8</v>
      </c>
      <c r="M157" s="54">
        <f>M158</f>
        <v>0</v>
      </c>
      <c r="N157" s="54">
        <f t="shared" si="48"/>
        <v>348.8</v>
      </c>
      <c r="O157" s="54">
        <f>O158</f>
        <v>16</v>
      </c>
      <c r="P157" s="55">
        <f t="shared" si="49"/>
        <v>364.8</v>
      </c>
      <c r="Q157" s="55">
        <f>Q158</f>
        <v>0</v>
      </c>
      <c r="R157" s="55">
        <f t="shared" si="68"/>
        <v>364.8</v>
      </c>
      <c r="S157" s="55">
        <f aca="true" t="shared" si="91" ref="S157:AB157">S158</f>
        <v>55.6</v>
      </c>
      <c r="T157" s="35">
        <f t="shared" si="91"/>
        <v>318.8</v>
      </c>
      <c r="U157" s="35">
        <f t="shared" si="91"/>
        <v>0</v>
      </c>
      <c r="V157" s="35">
        <f t="shared" si="91"/>
        <v>318.8</v>
      </c>
      <c r="W157" s="35">
        <f t="shared" si="91"/>
        <v>0</v>
      </c>
      <c r="X157" s="35">
        <f t="shared" si="91"/>
        <v>318.8</v>
      </c>
      <c r="Y157" s="35">
        <f t="shared" si="91"/>
        <v>2.8</v>
      </c>
      <c r="Z157" s="35">
        <f t="shared" si="91"/>
        <v>321.6</v>
      </c>
      <c r="AA157" s="35">
        <f t="shared" si="91"/>
        <v>0</v>
      </c>
      <c r="AB157" s="53">
        <f t="shared" si="91"/>
        <v>321.6</v>
      </c>
    </row>
    <row r="158" spans="1:28" s="11" customFormat="1" ht="25.5">
      <c r="A158" s="10" t="s">
        <v>83</v>
      </c>
      <c r="B158" s="10" t="s">
        <v>49</v>
      </c>
      <c r="C158" s="28" t="s">
        <v>49</v>
      </c>
      <c r="D158" s="52" t="s">
        <v>172</v>
      </c>
      <c r="E158" s="52" t="s">
        <v>48</v>
      </c>
      <c r="F158" s="53">
        <v>346.3</v>
      </c>
      <c r="G158" s="54"/>
      <c r="H158" s="54">
        <f t="shared" si="90"/>
        <v>346.3</v>
      </c>
      <c r="I158" s="54"/>
      <c r="J158" s="54">
        <f t="shared" si="46"/>
        <v>346.3</v>
      </c>
      <c r="K158" s="54">
        <v>2.5</v>
      </c>
      <c r="L158" s="54">
        <f t="shared" si="47"/>
        <v>348.8</v>
      </c>
      <c r="M158" s="54"/>
      <c r="N158" s="54">
        <f t="shared" si="48"/>
        <v>348.8</v>
      </c>
      <c r="O158" s="54">
        <v>16</v>
      </c>
      <c r="P158" s="55">
        <f t="shared" si="49"/>
        <v>364.8</v>
      </c>
      <c r="Q158" s="55"/>
      <c r="R158" s="55">
        <f t="shared" si="68"/>
        <v>364.8</v>
      </c>
      <c r="S158" s="55">
        <v>55.6</v>
      </c>
      <c r="T158" s="35">
        <v>318.8</v>
      </c>
      <c r="U158" s="36"/>
      <c r="V158" s="36">
        <f t="shared" si="73"/>
        <v>318.8</v>
      </c>
      <c r="W158" s="36"/>
      <c r="X158" s="36">
        <f>V158+W158</f>
        <v>318.8</v>
      </c>
      <c r="Y158" s="36">
        <v>2.8</v>
      </c>
      <c r="Z158" s="36">
        <f>X158+Y158</f>
        <v>321.6</v>
      </c>
      <c r="AA158" s="36"/>
      <c r="AB158" s="82">
        <f>Z158+AA158</f>
        <v>321.6</v>
      </c>
    </row>
    <row r="159" spans="1:28" s="11" customFormat="1" ht="25.5">
      <c r="A159" s="10" t="s">
        <v>182</v>
      </c>
      <c r="B159" s="10" t="s">
        <v>35</v>
      </c>
      <c r="C159" s="28" t="s">
        <v>182</v>
      </c>
      <c r="D159" s="52" t="s">
        <v>181</v>
      </c>
      <c r="E159" s="52" t="s">
        <v>36</v>
      </c>
      <c r="F159" s="53">
        <v>284.1</v>
      </c>
      <c r="G159" s="54">
        <f>G160+G161</f>
        <v>0</v>
      </c>
      <c r="H159" s="54">
        <f t="shared" si="90"/>
        <v>284.1</v>
      </c>
      <c r="I159" s="54">
        <f>I160+I161</f>
        <v>0</v>
      </c>
      <c r="J159" s="54">
        <f aca="true" t="shared" si="92" ref="J159:J192">H159+I159</f>
        <v>284.1</v>
      </c>
      <c r="K159" s="54">
        <f>K160+K161</f>
        <v>0</v>
      </c>
      <c r="L159" s="54">
        <f aca="true" t="shared" si="93" ref="L159:L231">J159+K159</f>
        <v>284.1</v>
      </c>
      <c r="M159" s="54">
        <f>M160+M161</f>
        <v>0</v>
      </c>
      <c r="N159" s="54">
        <f aca="true" t="shared" si="94" ref="N159:N219">L159+M159</f>
        <v>284.1</v>
      </c>
      <c r="O159" s="54">
        <f>O160+O161</f>
        <v>0</v>
      </c>
      <c r="P159" s="55">
        <f aca="true" t="shared" si="95" ref="P159:P219">N159+O159</f>
        <v>284.1</v>
      </c>
      <c r="Q159" s="55">
        <f>Q160+Q161</f>
        <v>5</v>
      </c>
      <c r="R159" s="55">
        <f t="shared" si="68"/>
        <v>289.1</v>
      </c>
      <c r="S159" s="55">
        <f aca="true" t="shared" si="96" ref="S159:X159">S160+S161</f>
        <v>0</v>
      </c>
      <c r="T159" s="35">
        <f t="shared" si="96"/>
        <v>296.6</v>
      </c>
      <c r="U159" s="35">
        <f t="shared" si="96"/>
        <v>0</v>
      </c>
      <c r="V159" s="35">
        <f t="shared" si="96"/>
        <v>296.6</v>
      </c>
      <c r="W159" s="35">
        <f t="shared" si="96"/>
        <v>0</v>
      </c>
      <c r="X159" s="35">
        <f t="shared" si="96"/>
        <v>296.6</v>
      </c>
      <c r="Y159" s="35">
        <f>Y160+Y161</f>
        <v>0</v>
      </c>
      <c r="Z159" s="35">
        <f>Z160+Z161</f>
        <v>296.6</v>
      </c>
      <c r="AA159" s="35">
        <f>AA160+AA161</f>
        <v>0</v>
      </c>
      <c r="AB159" s="53">
        <f>AB160+AB161</f>
        <v>296.6</v>
      </c>
    </row>
    <row r="160" spans="1:28" s="11" customFormat="1" ht="51">
      <c r="A160" s="10" t="s">
        <v>182</v>
      </c>
      <c r="B160" s="10" t="s">
        <v>45</v>
      </c>
      <c r="C160" s="28" t="s">
        <v>45</v>
      </c>
      <c r="D160" s="52" t="s">
        <v>181</v>
      </c>
      <c r="E160" s="52" t="s">
        <v>44</v>
      </c>
      <c r="F160" s="53">
        <v>52.3</v>
      </c>
      <c r="G160" s="54">
        <v>4.7</v>
      </c>
      <c r="H160" s="54">
        <f t="shared" si="90"/>
        <v>57</v>
      </c>
      <c r="I160" s="54"/>
      <c r="J160" s="54">
        <f t="shared" si="92"/>
        <v>57</v>
      </c>
      <c r="K160" s="54"/>
      <c r="L160" s="54">
        <f t="shared" si="93"/>
        <v>57</v>
      </c>
      <c r="M160" s="54"/>
      <c r="N160" s="54">
        <f t="shared" si="94"/>
        <v>57</v>
      </c>
      <c r="O160" s="54"/>
      <c r="P160" s="55">
        <f t="shared" si="95"/>
        <v>57</v>
      </c>
      <c r="Q160" s="55"/>
      <c r="R160" s="55">
        <f t="shared" si="68"/>
        <v>57</v>
      </c>
      <c r="S160" s="55"/>
      <c r="T160" s="35">
        <v>59.7</v>
      </c>
      <c r="U160" s="36"/>
      <c r="V160" s="36">
        <f t="shared" si="73"/>
        <v>59.7</v>
      </c>
      <c r="W160" s="36"/>
      <c r="X160" s="36">
        <f>V160+W160</f>
        <v>59.7</v>
      </c>
      <c r="Y160" s="36">
        <v>5</v>
      </c>
      <c r="Z160" s="36">
        <f>X160+Y160</f>
        <v>64.7</v>
      </c>
      <c r="AA160" s="36"/>
      <c r="AB160" s="82">
        <f>Z160+AA160</f>
        <v>64.7</v>
      </c>
    </row>
    <row r="161" spans="1:28" s="11" customFormat="1" ht="15">
      <c r="A161" s="10" t="s">
        <v>182</v>
      </c>
      <c r="B161" s="10" t="s">
        <v>47</v>
      </c>
      <c r="C161" s="28" t="s">
        <v>47</v>
      </c>
      <c r="D161" s="52" t="s">
        <v>181</v>
      </c>
      <c r="E161" s="52" t="s">
        <v>46</v>
      </c>
      <c r="F161" s="53">
        <v>231.8</v>
      </c>
      <c r="G161" s="54">
        <v>-4.7</v>
      </c>
      <c r="H161" s="54">
        <f t="shared" si="90"/>
        <v>227.10000000000002</v>
      </c>
      <c r="I161" s="54"/>
      <c r="J161" s="54">
        <f t="shared" si="92"/>
        <v>227.10000000000002</v>
      </c>
      <c r="K161" s="54"/>
      <c r="L161" s="54">
        <f t="shared" si="93"/>
        <v>227.10000000000002</v>
      </c>
      <c r="M161" s="54"/>
      <c r="N161" s="54">
        <f t="shared" si="94"/>
        <v>227.10000000000002</v>
      </c>
      <c r="O161" s="54"/>
      <c r="P161" s="55">
        <f t="shared" si="95"/>
        <v>227.10000000000002</v>
      </c>
      <c r="Q161" s="55">
        <v>5</v>
      </c>
      <c r="R161" s="55">
        <f t="shared" si="68"/>
        <v>232.10000000000002</v>
      </c>
      <c r="S161" s="55"/>
      <c r="T161" s="35">
        <v>236.9</v>
      </c>
      <c r="U161" s="36"/>
      <c r="V161" s="36">
        <f t="shared" si="73"/>
        <v>236.9</v>
      </c>
      <c r="W161" s="36"/>
      <c r="X161" s="36">
        <f>V161+W161</f>
        <v>236.9</v>
      </c>
      <c r="Y161" s="36">
        <v>-5</v>
      </c>
      <c r="Z161" s="36">
        <f>X161+Y161</f>
        <v>231.9</v>
      </c>
      <c r="AA161" s="36"/>
      <c r="AB161" s="82">
        <f>Z161+AA161</f>
        <v>231.9</v>
      </c>
    </row>
    <row r="162" spans="1:28" s="11" customFormat="1" ht="38.25">
      <c r="A162" s="10" t="s">
        <v>131</v>
      </c>
      <c r="B162" s="10" t="s">
        <v>35</v>
      </c>
      <c r="C162" s="28" t="s">
        <v>131</v>
      </c>
      <c r="D162" s="52" t="s">
        <v>154</v>
      </c>
      <c r="E162" s="52" t="s">
        <v>36</v>
      </c>
      <c r="F162" s="53">
        <v>264</v>
      </c>
      <c r="G162" s="54">
        <f>G163</f>
        <v>0</v>
      </c>
      <c r="H162" s="54">
        <f t="shared" si="90"/>
        <v>264</v>
      </c>
      <c r="I162" s="54">
        <f>I163</f>
        <v>0</v>
      </c>
      <c r="J162" s="54">
        <f t="shared" si="92"/>
        <v>264</v>
      </c>
      <c r="K162" s="54">
        <f>K163</f>
        <v>0</v>
      </c>
      <c r="L162" s="54">
        <f t="shared" si="93"/>
        <v>264</v>
      </c>
      <c r="M162" s="54">
        <f>M163</f>
        <v>0</v>
      </c>
      <c r="N162" s="54">
        <f t="shared" si="94"/>
        <v>264</v>
      </c>
      <c r="O162" s="54">
        <f>O163</f>
        <v>0</v>
      </c>
      <c r="P162" s="55">
        <f t="shared" si="95"/>
        <v>264</v>
      </c>
      <c r="Q162" s="55">
        <f>Q163</f>
        <v>0</v>
      </c>
      <c r="R162" s="55">
        <f t="shared" si="68"/>
        <v>264</v>
      </c>
      <c r="S162" s="55">
        <f aca="true" t="shared" si="97" ref="S162:AB162">S163</f>
        <v>0</v>
      </c>
      <c r="T162" s="35">
        <f t="shared" si="97"/>
        <v>264</v>
      </c>
      <c r="U162" s="35">
        <f t="shared" si="97"/>
        <v>0</v>
      </c>
      <c r="V162" s="35">
        <f t="shared" si="97"/>
        <v>264</v>
      </c>
      <c r="W162" s="35">
        <f t="shared" si="97"/>
        <v>0</v>
      </c>
      <c r="X162" s="35">
        <f t="shared" si="97"/>
        <v>264</v>
      </c>
      <c r="Y162" s="35">
        <f t="shared" si="97"/>
        <v>0</v>
      </c>
      <c r="Z162" s="35">
        <f t="shared" si="97"/>
        <v>264</v>
      </c>
      <c r="AA162" s="35">
        <f t="shared" si="97"/>
        <v>0</v>
      </c>
      <c r="AB162" s="53">
        <f t="shared" si="97"/>
        <v>264</v>
      </c>
    </row>
    <row r="163" spans="1:28" s="11" customFormat="1" ht="63.75">
      <c r="A163" s="10" t="s">
        <v>156</v>
      </c>
      <c r="B163" s="10" t="s">
        <v>35</v>
      </c>
      <c r="C163" s="28" t="s">
        <v>156</v>
      </c>
      <c r="D163" s="52" t="s">
        <v>155</v>
      </c>
      <c r="E163" s="52" t="s">
        <v>36</v>
      </c>
      <c r="F163" s="53">
        <v>264</v>
      </c>
      <c r="G163" s="54">
        <f>G164+G165</f>
        <v>0</v>
      </c>
      <c r="H163" s="54">
        <f t="shared" si="90"/>
        <v>264</v>
      </c>
      <c r="I163" s="54">
        <f>I164+I165</f>
        <v>0</v>
      </c>
      <c r="J163" s="54">
        <f t="shared" si="92"/>
        <v>264</v>
      </c>
      <c r="K163" s="54">
        <f>K164+K165</f>
        <v>0</v>
      </c>
      <c r="L163" s="54">
        <f t="shared" si="93"/>
        <v>264</v>
      </c>
      <c r="M163" s="54">
        <f>M164+M165</f>
        <v>0</v>
      </c>
      <c r="N163" s="54">
        <f t="shared" si="94"/>
        <v>264</v>
      </c>
      <c r="O163" s="54">
        <f>O164+O165</f>
        <v>0</v>
      </c>
      <c r="P163" s="55">
        <f t="shared" si="95"/>
        <v>264</v>
      </c>
      <c r="Q163" s="55">
        <f>Q164+Q165</f>
        <v>0</v>
      </c>
      <c r="R163" s="55">
        <f t="shared" si="68"/>
        <v>264</v>
      </c>
      <c r="S163" s="55">
        <f aca="true" t="shared" si="98" ref="S163:X163">S164+S165</f>
        <v>0</v>
      </c>
      <c r="T163" s="35">
        <f t="shared" si="98"/>
        <v>264</v>
      </c>
      <c r="U163" s="35">
        <f t="shared" si="98"/>
        <v>0</v>
      </c>
      <c r="V163" s="35">
        <f t="shared" si="98"/>
        <v>264</v>
      </c>
      <c r="W163" s="35">
        <f t="shared" si="98"/>
        <v>0</v>
      </c>
      <c r="X163" s="35">
        <f t="shared" si="98"/>
        <v>264</v>
      </c>
      <c r="Y163" s="35">
        <f>Y164+Y165</f>
        <v>0</v>
      </c>
      <c r="Z163" s="35">
        <f>Z164+Z165</f>
        <v>264</v>
      </c>
      <c r="AA163" s="35">
        <f>AA164+AA165</f>
        <v>0</v>
      </c>
      <c r="AB163" s="53">
        <f>AB164+AB165</f>
        <v>264</v>
      </c>
    </row>
    <row r="164" spans="1:28" s="11" customFormat="1" ht="51">
      <c r="A164" s="10" t="s">
        <v>156</v>
      </c>
      <c r="B164" s="10" t="s">
        <v>45</v>
      </c>
      <c r="C164" s="28" t="s">
        <v>45</v>
      </c>
      <c r="D164" s="52" t="s">
        <v>155</v>
      </c>
      <c r="E164" s="52" t="s">
        <v>44</v>
      </c>
      <c r="F164" s="53">
        <v>143.3</v>
      </c>
      <c r="G164" s="54"/>
      <c r="H164" s="54">
        <f t="shared" si="90"/>
        <v>143.3</v>
      </c>
      <c r="I164" s="54"/>
      <c r="J164" s="54">
        <f t="shared" si="92"/>
        <v>143.3</v>
      </c>
      <c r="K164" s="54"/>
      <c r="L164" s="54">
        <f t="shared" si="93"/>
        <v>143.3</v>
      </c>
      <c r="M164" s="54"/>
      <c r="N164" s="54">
        <f t="shared" si="94"/>
        <v>143.3</v>
      </c>
      <c r="O164" s="54"/>
      <c r="P164" s="55">
        <f t="shared" si="95"/>
        <v>143.3</v>
      </c>
      <c r="Q164" s="55"/>
      <c r="R164" s="55">
        <f t="shared" si="68"/>
        <v>143.3</v>
      </c>
      <c r="S164" s="55"/>
      <c r="T164" s="35">
        <v>140.1</v>
      </c>
      <c r="U164" s="36"/>
      <c r="V164" s="36">
        <f t="shared" si="73"/>
        <v>140.1</v>
      </c>
      <c r="W164" s="36"/>
      <c r="X164" s="36">
        <f>V164+W164</f>
        <v>140.1</v>
      </c>
      <c r="Y164" s="36"/>
      <c r="Z164" s="36">
        <f>X164+Y164</f>
        <v>140.1</v>
      </c>
      <c r="AA164" s="36"/>
      <c r="AB164" s="82">
        <f>Z164+AA164</f>
        <v>140.1</v>
      </c>
    </row>
    <row r="165" spans="1:28" s="11" customFormat="1" ht="25.5">
      <c r="A165" s="10" t="s">
        <v>156</v>
      </c>
      <c r="B165" s="10" t="s">
        <v>49</v>
      </c>
      <c r="C165" s="28" t="s">
        <v>49</v>
      </c>
      <c r="D165" s="52" t="s">
        <v>155</v>
      </c>
      <c r="E165" s="52" t="s">
        <v>48</v>
      </c>
      <c r="F165" s="53">
        <v>120.7</v>
      </c>
      <c r="G165" s="54"/>
      <c r="H165" s="54">
        <f t="shared" si="90"/>
        <v>120.7</v>
      </c>
      <c r="I165" s="54"/>
      <c r="J165" s="54">
        <f t="shared" si="92"/>
        <v>120.7</v>
      </c>
      <c r="K165" s="54"/>
      <c r="L165" s="54">
        <f t="shared" si="93"/>
        <v>120.7</v>
      </c>
      <c r="M165" s="54"/>
      <c r="N165" s="54">
        <f t="shared" si="94"/>
        <v>120.7</v>
      </c>
      <c r="O165" s="54"/>
      <c r="P165" s="55">
        <f t="shared" si="95"/>
        <v>120.7</v>
      </c>
      <c r="Q165" s="55"/>
      <c r="R165" s="55">
        <f t="shared" si="68"/>
        <v>120.7</v>
      </c>
      <c r="S165" s="55"/>
      <c r="T165" s="35">
        <v>123.9</v>
      </c>
      <c r="U165" s="36"/>
      <c r="V165" s="36">
        <f t="shared" si="73"/>
        <v>123.9</v>
      </c>
      <c r="W165" s="36"/>
      <c r="X165" s="36">
        <f>V165+W165</f>
        <v>123.9</v>
      </c>
      <c r="Y165" s="36"/>
      <c r="Z165" s="36">
        <f>X165+Y165</f>
        <v>123.9</v>
      </c>
      <c r="AA165" s="36"/>
      <c r="AB165" s="82">
        <f>Z165+AA165</f>
        <v>123.9</v>
      </c>
    </row>
    <row r="166" spans="1:28" s="11" customFormat="1" ht="25.5">
      <c r="A166" s="10"/>
      <c r="B166" s="10"/>
      <c r="C166" s="28" t="s">
        <v>496</v>
      </c>
      <c r="D166" s="20" t="s">
        <v>497</v>
      </c>
      <c r="E166" s="20" t="s">
        <v>36</v>
      </c>
      <c r="F166" s="53"/>
      <c r="G166" s="54"/>
      <c r="H166" s="54"/>
      <c r="I166" s="54"/>
      <c r="J166" s="54"/>
      <c r="K166" s="54"/>
      <c r="L166" s="54"/>
      <c r="M166" s="54"/>
      <c r="N166" s="54"/>
      <c r="O166" s="54"/>
      <c r="P166" s="55"/>
      <c r="Q166" s="55"/>
      <c r="R166" s="55"/>
      <c r="S166" s="55"/>
      <c r="T166" s="35"/>
      <c r="U166" s="36"/>
      <c r="V166" s="36">
        <f aca="true" t="shared" si="99" ref="V166:AB166">V167</f>
        <v>0</v>
      </c>
      <c r="W166" s="36">
        <f t="shared" si="99"/>
        <v>2523.913</v>
      </c>
      <c r="X166" s="36">
        <f t="shared" si="99"/>
        <v>2523.913</v>
      </c>
      <c r="Y166" s="36">
        <f t="shared" si="99"/>
        <v>0</v>
      </c>
      <c r="Z166" s="36">
        <f t="shared" si="99"/>
        <v>2523.913</v>
      </c>
      <c r="AA166" s="36">
        <f t="shared" si="99"/>
        <v>0</v>
      </c>
      <c r="AB166" s="82">
        <f t="shared" si="99"/>
        <v>2523.913</v>
      </c>
    </row>
    <row r="167" spans="1:28" s="11" customFormat="1" ht="15">
      <c r="A167" s="10"/>
      <c r="B167" s="10"/>
      <c r="C167" s="23" t="s">
        <v>47</v>
      </c>
      <c r="D167" s="20" t="s">
        <v>497</v>
      </c>
      <c r="E167" s="20" t="s">
        <v>46</v>
      </c>
      <c r="F167" s="53"/>
      <c r="G167" s="54"/>
      <c r="H167" s="54"/>
      <c r="I167" s="54"/>
      <c r="J167" s="54"/>
      <c r="K167" s="54"/>
      <c r="L167" s="54"/>
      <c r="M167" s="54"/>
      <c r="N167" s="54"/>
      <c r="O167" s="54"/>
      <c r="P167" s="55"/>
      <c r="Q167" s="55"/>
      <c r="R167" s="55"/>
      <c r="S167" s="55"/>
      <c r="T167" s="35"/>
      <c r="U167" s="36"/>
      <c r="V167" s="36">
        <v>0</v>
      </c>
      <c r="W167" s="36">
        <v>2523.913</v>
      </c>
      <c r="X167" s="36">
        <f>V167+W167</f>
        <v>2523.913</v>
      </c>
      <c r="Y167" s="36"/>
      <c r="Z167" s="36">
        <f>X167+Y167</f>
        <v>2523.913</v>
      </c>
      <c r="AA167" s="36"/>
      <c r="AB167" s="82">
        <f>Z167+AA167</f>
        <v>2523.913</v>
      </c>
    </row>
    <row r="168" spans="1:28" s="11" customFormat="1" ht="51">
      <c r="A168" s="10"/>
      <c r="B168" s="10"/>
      <c r="C168" s="23" t="s">
        <v>495</v>
      </c>
      <c r="D168" s="20" t="s">
        <v>491</v>
      </c>
      <c r="E168" s="20" t="s">
        <v>36</v>
      </c>
      <c r="F168" s="53"/>
      <c r="G168" s="54"/>
      <c r="H168" s="54"/>
      <c r="I168" s="54"/>
      <c r="J168" s="54"/>
      <c r="K168" s="54"/>
      <c r="L168" s="54"/>
      <c r="M168" s="54"/>
      <c r="N168" s="54"/>
      <c r="O168" s="54"/>
      <c r="P168" s="55"/>
      <c r="Q168" s="55"/>
      <c r="R168" s="55"/>
      <c r="S168" s="55"/>
      <c r="T168" s="37">
        <f aca="true" t="shared" si="100" ref="T168:AB168">T169</f>
        <v>445</v>
      </c>
      <c r="U168" s="37">
        <f t="shared" si="100"/>
        <v>-187</v>
      </c>
      <c r="V168" s="37">
        <f t="shared" si="100"/>
        <v>258</v>
      </c>
      <c r="W168" s="37">
        <f t="shared" si="100"/>
        <v>-258</v>
      </c>
      <c r="X168" s="37">
        <f t="shared" si="100"/>
        <v>0</v>
      </c>
      <c r="Y168" s="37">
        <f t="shared" si="100"/>
        <v>0</v>
      </c>
      <c r="Z168" s="37">
        <f t="shared" si="100"/>
        <v>0</v>
      </c>
      <c r="AA168" s="37">
        <f t="shared" si="100"/>
        <v>0</v>
      </c>
      <c r="AB168" s="83">
        <f t="shared" si="100"/>
        <v>0</v>
      </c>
    </row>
    <row r="169" spans="1:28" s="11" customFormat="1" ht="15">
      <c r="A169" s="10"/>
      <c r="B169" s="10"/>
      <c r="C169" s="23" t="s">
        <v>47</v>
      </c>
      <c r="D169" s="20" t="s">
        <v>491</v>
      </c>
      <c r="E169" s="20" t="s">
        <v>46</v>
      </c>
      <c r="F169" s="53"/>
      <c r="G169" s="54"/>
      <c r="H169" s="54"/>
      <c r="I169" s="54"/>
      <c r="J169" s="54"/>
      <c r="K169" s="54"/>
      <c r="L169" s="54"/>
      <c r="M169" s="54"/>
      <c r="N169" s="54"/>
      <c r="O169" s="54"/>
      <c r="P169" s="55"/>
      <c r="Q169" s="55"/>
      <c r="R169" s="55"/>
      <c r="S169" s="55"/>
      <c r="T169" s="35">
        <v>445</v>
      </c>
      <c r="U169" s="36">
        <v>-187</v>
      </c>
      <c r="V169" s="36">
        <f t="shared" si="73"/>
        <v>258</v>
      </c>
      <c r="W169" s="36">
        <v>-258</v>
      </c>
      <c r="X169" s="36">
        <f>V169+W169</f>
        <v>0</v>
      </c>
      <c r="Y169" s="36"/>
      <c r="Z169" s="36">
        <f>X169+Y169</f>
        <v>0</v>
      </c>
      <c r="AA169" s="36"/>
      <c r="AB169" s="82">
        <f>Z169+AA169</f>
        <v>0</v>
      </c>
    </row>
    <row r="170" spans="1:28" s="11" customFormat="1" ht="25.5">
      <c r="A170" s="10" t="s">
        <v>121</v>
      </c>
      <c r="B170" s="10" t="s">
        <v>35</v>
      </c>
      <c r="C170" s="28" t="s">
        <v>121</v>
      </c>
      <c r="D170" s="52" t="s">
        <v>183</v>
      </c>
      <c r="E170" s="52" t="s">
        <v>36</v>
      </c>
      <c r="F170" s="53">
        <v>150</v>
      </c>
      <c r="G170" s="54">
        <f>G171</f>
        <v>-150</v>
      </c>
      <c r="H170" s="54">
        <f t="shared" si="90"/>
        <v>0</v>
      </c>
      <c r="I170" s="54">
        <f>I171</f>
        <v>0</v>
      </c>
      <c r="J170" s="54">
        <f t="shared" si="92"/>
        <v>0</v>
      </c>
      <c r="K170" s="54">
        <f>K171</f>
        <v>0</v>
      </c>
      <c r="L170" s="54">
        <f t="shared" si="93"/>
        <v>0</v>
      </c>
      <c r="M170" s="54">
        <f>M171</f>
        <v>0</v>
      </c>
      <c r="N170" s="54">
        <f t="shared" si="94"/>
        <v>0</v>
      </c>
      <c r="O170" s="54">
        <f>O171</f>
        <v>0</v>
      </c>
      <c r="P170" s="55">
        <f t="shared" si="95"/>
        <v>0</v>
      </c>
      <c r="Q170" s="55">
        <f>Q171</f>
        <v>0</v>
      </c>
      <c r="R170" s="55">
        <f t="shared" si="68"/>
        <v>0</v>
      </c>
      <c r="S170" s="55">
        <f>S171</f>
        <v>0</v>
      </c>
      <c r="T170" s="35">
        <f aca="true" t="shared" si="101" ref="T170:Z170">T171+T173+T176</f>
        <v>1418.5</v>
      </c>
      <c r="U170" s="35">
        <f t="shared" si="101"/>
        <v>0</v>
      </c>
      <c r="V170" s="35">
        <f t="shared" si="101"/>
        <v>1418.5</v>
      </c>
      <c r="W170" s="35">
        <f t="shared" si="101"/>
        <v>0</v>
      </c>
      <c r="X170" s="35">
        <f t="shared" si="101"/>
        <v>1418.5</v>
      </c>
      <c r="Y170" s="35">
        <f t="shared" si="101"/>
        <v>335</v>
      </c>
      <c r="Z170" s="35">
        <f t="shared" si="101"/>
        <v>1753.5</v>
      </c>
      <c r="AA170" s="35">
        <f>AA171+AA173+AA176</f>
        <v>0</v>
      </c>
      <c r="AB170" s="53">
        <f>AB171+AB173+AB176</f>
        <v>1753.5</v>
      </c>
    </row>
    <row r="171" spans="1:28" s="11" customFormat="1" ht="25.5" hidden="1">
      <c r="A171" s="10" t="s">
        <v>185</v>
      </c>
      <c r="B171" s="10" t="s">
        <v>35</v>
      </c>
      <c r="C171" s="28" t="s">
        <v>185</v>
      </c>
      <c r="D171" s="52" t="s">
        <v>184</v>
      </c>
      <c r="E171" s="52" t="s">
        <v>36</v>
      </c>
      <c r="F171" s="53">
        <v>150</v>
      </c>
      <c r="G171" s="54">
        <f>G172</f>
        <v>-150</v>
      </c>
      <c r="H171" s="54">
        <f t="shared" si="90"/>
        <v>0</v>
      </c>
      <c r="I171" s="54">
        <f>I172</f>
        <v>0</v>
      </c>
      <c r="J171" s="54">
        <f t="shared" si="92"/>
        <v>0</v>
      </c>
      <c r="K171" s="54">
        <f>K172</f>
        <v>0</v>
      </c>
      <c r="L171" s="54">
        <f t="shared" si="93"/>
        <v>0</v>
      </c>
      <c r="M171" s="54">
        <f>M172</f>
        <v>0</v>
      </c>
      <c r="N171" s="54">
        <f t="shared" si="94"/>
        <v>0</v>
      </c>
      <c r="O171" s="54">
        <f>O172</f>
        <v>0</v>
      </c>
      <c r="P171" s="55">
        <f t="shared" si="95"/>
        <v>0</v>
      </c>
      <c r="Q171" s="55">
        <f>Q172</f>
        <v>0</v>
      </c>
      <c r="R171" s="55">
        <f t="shared" si="68"/>
        <v>0</v>
      </c>
      <c r="S171" s="55">
        <f>S172</f>
        <v>0</v>
      </c>
      <c r="T171" s="35">
        <f>T172</f>
        <v>0</v>
      </c>
      <c r="U171" s="36"/>
      <c r="V171" s="36">
        <f t="shared" si="73"/>
        <v>0</v>
      </c>
      <c r="W171" s="36"/>
      <c r="X171" s="36">
        <f>V171+W171</f>
        <v>0</v>
      </c>
      <c r="Y171" s="36"/>
      <c r="Z171" s="36">
        <f>X171+Y171</f>
        <v>0</v>
      </c>
      <c r="AA171" s="36"/>
      <c r="AB171" s="82">
        <f>Z171+AA171</f>
        <v>0</v>
      </c>
    </row>
    <row r="172" spans="1:28" s="11" customFormat="1" ht="15" hidden="1">
      <c r="A172" s="10" t="s">
        <v>185</v>
      </c>
      <c r="B172" s="10" t="s">
        <v>47</v>
      </c>
      <c r="C172" s="28" t="s">
        <v>47</v>
      </c>
      <c r="D172" s="52" t="s">
        <v>184</v>
      </c>
      <c r="E172" s="52" t="s">
        <v>46</v>
      </c>
      <c r="F172" s="53">
        <v>150</v>
      </c>
      <c r="G172" s="54">
        <v>-150</v>
      </c>
      <c r="H172" s="54">
        <f t="shared" si="90"/>
        <v>0</v>
      </c>
      <c r="I172" s="54"/>
      <c r="J172" s="54">
        <f t="shared" si="92"/>
        <v>0</v>
      </c>
      <c r="K172" s="54"/>
      <c r="L172" s="54">
        <f t="shared" si="93"/>
        <v>0</v>
      </c>
      <c r="M172" s="54"/>
      <c r="N172" s="54">
        <f t="shared" si="94"/>
        <v>0</v>
      </c>
      <c r="O172" s="54"/>
      <c r="P172" s="55">
        <f t="shared" si="95"/>
        <v>0</v>
      </c>
      <c r="Q172" s="55"/>
      <c r="R172" s="55">
        <f t="shared" si="68"/>
        <v>0</v>
      </c>
      <c r="S172" s="55"/>
      <c r="T172" s="35"/>
      <c r="U172" s="36"/>
      <c r="V172" s="36">
        <f t="shared" si="73"/>
        <v>0</v>
      </c>
      <c r="W172" s="36"/>
      <c r="X172" s="36">
        <f>V172+W172</f>
        <v>0</v>
      </c>
      <c r="Y172" s="36"/>
      <c r="Z172" s="36">
        <f>X172+Y172</f>
        <v>0</v>
      </c>
      <c r="AA172" s="36"/>
      <c r="AB172" s="82">
        <f>Z172+AA172</f>
        <v>0</v>
      </c>
    </row>
    <row r="173" spans="1:28" s="11" customFormat="1" ht="38.25">
      <c r="A173" s="10"/>
      <c r="B173" s="10"/>
      <c r="C173" s="27" t="s">
        <v>481</v>
      </c>
      <c r="D173" s="59" t="s">
        <v>482</v>
      </c>
      <c r="E173" s="59" t="s">
        <v>36</v>
      </c>
      <c r="F173" s="53"/>
      <c r="G173" s="54"/>
      <c r="H173" s="54"/>
      <c r="I173" s="54"/>
      <c r="J173" s="54"/>
      <c r="K173" s="54"/>
      <c r="L173" s="54"/>
      <c r="M173" s="54"/>
      <c r="N173" s="54"/>
      <c r="O173" s="54"/>
      <c r="P173" s="55"/>
      <c r="Q173" s="55"/>
      <c r="R173" s="55"/>
      <c r="S173" s="55"/>
      <c r="T173" s="35">
        <f>T175</f>
        <v>200</v>
      </c>
      <c r="U173" s="35">
        <f>U175</f>
        <v>0</v>
      </c>
      <c r="V173" s="35">
        <f>V175</f>
        <v>200</v>
      </c>
      <c r="W173" s="35">
        <f>W175</f>
        <v>0</v>
      </c>
      <c r="X173" s="35">
        <f>X174+X175</f>
        <v>200</v>
      </c>
      <c r="Y173" s="35">
        <f>Y174+Y175</f>
        <v>335</v>
      </c>
      <c r="Z173" s="35">
        <f>Z174+Z175</f>
        <v>535</v>
      </c>
      <c r="AA173" s="35">
        <f>AA174+AA175</f>
        <v>0</v>
      </c>
      <c r="AB173" s="53">
        <f>AB174+AB175</f>
        <v>535</v>
      </c>
    </row>
    <row r="174" spans="1:28" s="11" customFormat="1" ht="15">
      <c r="A174" s="10"/>
      <c r="B174" s="10"/>
      <c r="C174" s="28" t="s">
        <v>47</v>
      </c>
      <c r="D174" s="59" t="s">
        <v>482</v>
      </c>
      <c r="E174" s="59" t="s">
        <v>46</v>
      </c>
      <c r="F174" s="53"/>
      <c r="G174" s="54"/>
      <c r="H174" s="54"/>
      <c r="I174" s="54"/>
      <c r="J174" s="54"/>
      <c r="K174" s="54"/>
      <c r="L174" s="54"/>
      <c r="M174" s="54"/>
      <c r="N174" s="54"/>
      <c r="O174" s="54"/>
      <c r="P174" s="55"/>
      <c r="Q174" s="55"/>
      <c r="R174" s="55"/>
      <c r="S174" s="55"/>
      <c r="T174" s="35"/>
      <c r="U174" s="35"/>
      <c r="V174" s="35"/>
      <c r="W174" s="35"/>
      <c r="X174" s="35"/>
      <c r="Y174" s="35">
        <v>535</v>
      </c>
      <c r="Z174" s="35">
        <v>29.104</v>
      </c>
      <c r="AA174" s="35"/>
      <c r="AB174" s="82">
        <f>Z174+AA174</f>
        <v>29.104</v>
      </c>
    </row>
    <row r="175" spans="1:28" s="11" customFormat="1" ht="25.5">
      <c r="A175" s="10"/>
      <c r="B175" s="10"/>
      <c r="C175" s="23" t="s">
        <v>102</v>
      </c>
      <c r="D175" s="59" t="s">
        <v>482</v>
      </c>
      <c r="E175" s="59" t="s">
        <v>101</v>
      </c>
      <c r="F175" s="53"/>
      <c r="G175" s="54"/>
      <c r="H175" s="54"/>
      <c r="I175" s="54"/>
      <c r="J175" s="54"/>
      <c r="K175" s="54"/>
      <c r="L175" s="54"/>
      <c r="M175" s="54"/>
      <c r="N175" s="54"/>
      <c r="O175" s="54"/>
      <c r="P175" s="55"/>
      <c r="Q175" s="55"/>
      <c r="R175" s="55"/>
      <c r="S175" s="55"/>
      <c r="T175" s="35">
        <v>200</v>
      </c>
      <c r="U175" s="36"/>
      <c r="V175" s="36">
        <f t="shared" si="73"/>
        <v>200</v>
      </c>
      <c r="W175" s="36"/>
      <c r="X175" s="36">
        <f>V175+W175</f>
        <v>200</v>
      </c>
      <c r="Y175" s="36">
        <v>-200</v>
      </c>
      <c r="Z175" s="35">
        <v>505.896</v>
      </c>
      <c r="AA175" s="36"/>
      <c r="AB175" s="82">
        <f>Z175+AA175</f>
        <v>505.896</v>
      </c>
    </row>
    <row r="176" spans="1:28" s="11" customFormat="1" ht="38.25">
      <c r="A176" s="10"/>
      <c r="B176" s="10"/>
      <c r="C176" s="28" t="s">
        <v>483</v>
      </c>
      <c r="D176" s="59" t="s">
        <v>484</v>
      </c>
      <c r="E176" s="59" t="s">
        <v>36</v>
      </c>
      <c r="F176" s="53"/>
      <c r="G176" s="54"/>
      <c r="H176" s="54"/>
      <c r="I176" s="54"/>
      <c r="J176" s="54"/>
      <c r="K176" s="54"/>
      <c r="L176" s="54"/>
      <c r="M176" s="54"/>
      <c r="N176" s="54"/>
      <c r="O176" s="54"/>
      <c r="P176" s="55"/>
      <c r="Q176" s="55"/>
      <c r="R176" s="55"/>
      <c r="S176" s="55"/>
      <c r="T176" s="35">
        <f aca="true" t="shared" si="102" ref="T176:AB176">T177</f>
        <v>1218.5</v>
      </c>
      <c r="U176" s="35">
        <f t="shared" si="102"/>
        <v>0</v>
      </c>
      <c r="V176" s="35">
        <f t="shared" si="102"/>
        <v>1218.5</v>
      </c>
      <c r="W176" s="35">
        <f t="shared" si="102"/>
        <v>0</v>
      </c>
      <c r="X176" s="35">
        <f t="shared" si="102"/>
        <v>1218.5</v>
      </c>
      <c r="Y176" s="35">
        <f t="shared" si="102"/>
        <v>0</v>
      </c>
      <c r="Z176" s="35">
        <f t="shared" si="102"/>
        <v>1218.5</v>
      </c>
      <c r="AA176" s="35">
        <f t="shared" si="102"/>
        <v>0</v>
      </c>
      <c r="AB176" s="53">
        <f t="shared" si="102"/>
        <v>1218.5</v>
      </c>
    </row>
    <row r="177" spans="1:28" s="11" customFormat="1" ht="25.5">
      <c r="A177" s="10"/>
      <c r="B177" s="10"/>
      <c r="C177" s="28" t="s">
        <v>49</v>
      </c>
      <c r="D177" s="59" t="s">
        <v>484</v>
      </c>
      <c r="E177" s="59" t="s">
        <v>48</v>
      </c>
      <c r="F177" s="53"/>
      <c r="G177" s="54"/>
      <c r="H177" s="54"/>
      <c r="I177" s="54"/>
      <c r="J177" s="54"/>
      <c r="K177" s="54"/>
      <c r="L177" s="54"/>
      <c r="M177" s="54"/>
      <c r="N177" s="54"/>
      <c r="O177" s="54"/>
      <c r="P177" s="55"/>
      <c r="Q177" s="55"/>
      <c r="R177" s="55"/>
      <c r="S177" s="55"/>
      <c r="T177" s="35">
        <v>1218.5</v>
      </c>
      <c r="U177" s="36"/>
      <c r="V177" s="36">
        <f t="shared" si="73"/>
        <v>1218.5</v>
      </c>
      <c r="W177" s="36"/>
      <c r="X177" s="36">
        <f>V177+W177</f>
        <v>1218.5</v>
      </c>
      <c r="Y177" s="36"/>
      <c r="Z177" s="36">
        <f>X177+Y177</f>
        <v>1218.5</v>
      </c>
      <c r="AA177" s="36"/>
      <c r="AB177" s="82">
        <f>Z177+AA177</f>
        <v>1218.5</v>
      </c>
    </row>
    <row r="178" spans="1:28" s="11" customFormat="1" ht="25.5">
      <c r="A178" s="10" t="s">
        <v>187</v>
      </c>
      <c r="B178" s="10" t="s">
        <v>35</v>
      </c>
      <c r="C178" s="45" t="s">
        <v>187</v>
      </c>
      <c r="D178" s="46" t="s">
        <v>186</v>
      </c>
      <c r="E178" s="46" t="s">
        <v>36</v>
      </c>
      <c r="F178" s="51" t="e">
        <f>F179+F193+F196</f>
        <v>#REF!</v>
      </c>
      <c r="G178" s="54">
        <f>G179+G193+G196</f>
        <v>0</v>
      </c>
      <c r="H178" s="48" t="e">
        <f t="shared" si="90"/>
        <v>#REF!</v>
      </c>
      <c r="I178" s="54">
        <f>I179+I193+I196</f>
        <v>0</v>
      </c>
      <c r="J178" s="48" t="e">
        <f t="shared" si="92"/>
        <v>#REF!</v>
      </c>
      <c r="K178" s="54">
        <f>K179+K193+K196</f>
        <v>-47.9595</v>
      </c>
      <c r="L178" s="48" t="e">
        <f t="shared" si="93"/>
        <v>#REF!</v>
      </c>
      <c r="M178" s="54" t="e">
        <f>M179+M193+M196</f>
        <v>#REF!</v>
      </c>
      <c r="N178" s="48" t="e">
        <f t="shared" si="94"/>
        <v>#REF!</v>
      </c>
      <c r="O178" s="54" t="e">
        <f>O179+O193+O196</f>
        <v>#REF!</v>
      </c>
      <c r="P178" s="50" t="e">
        <f t="shared" si="95"/>
        <v>#REF!</v>
      </c>
      <c r="Q178" s="55" t="e">
        <f>Q179+Q193+Q196</f>
        <v>#REF!</v>
      </c>
      <c r="R178" s="50" t="e">
        <f t="shared" si="68"/>
        <v>#REF!</v>
      </c>
      <c r="S178" s="55" t="e">
        <f aca="true" t="shared" si="103" ref="S178:X178">S179+S193+S196</f>
        <v>#REF!</v>
      </c>
      <c r="T178" s="34">
        <f t="shared" si="103"/>
        <v>858</v>
      </c>
      <c r="U178" s="34">
        <f t="shared" si="103"/>
        <v>-11.857</v>
      </c>
      <c r="V178" s="34">
        <f t="shared" si="103"/>
        <v>846.143</v>
      </c>
      <c r="W178" s="34">
        <f t="shared" si="103"/>
        <v>0</v>
      </c>
      <c r="X178" s="34">
        <f t="shared" si="103"/>
        <v>846.143</v>
      </c>
      <c r="Y178" s="34">
        <f>Y179+Y193+Y196</f>
        <v>-20</v>
      </c>
      <c r="Z178" s="34">
        <f>Z179+Z193+Z196</f>
        <v>826.143</v>
      </c>
      <c r="AA178" s="34">
        <f>AA179+AA193+AA196</f>
        <v>0</v>
      </c>
      <c r="AB178" s="51">
        <f>AB179+AB193+AB196</f>
        <v>826.143</v>
      </c>
    </row>
    <row r="179" spans="1:28" s="11" customFormat="1" ht="15">
      <c r="A179" s="10" t="s">
        <v>193</v>
      </c>
      <c r="B179" s="10" t="s">
        <v>35</v>
      </c>
      <c r="C179" s="28" t="s">
        <v>193</v>
      </c>
      <c r="D179" s="52" t="s">
        <v>192</v>
      </c>
      <c r="E179" s="52" t="s">
        <v>36</v>
      </c>
      <c r="F179" s="53" t="e">
        <f>F180+F189+F191+#REF!</f>
        <v>#REF!</v>
      </c>
      <c r="G179" s="54">
        <f>G180+G187+G189+G191</f>
        <v>0</v>
      </c>
      <c r="H179" s="54" t="e">
        <f t="shared" si="90"/>
        <v>#REF!</v>
      </c>
      <c r="I179" s="54">
        <f>I180+I187+I189+I191</f>
        <v>0</v>
      </c>
      <c r="J179" s="54" t="e">
        <f t="shared" si="92"/>
        <v>#REF!</v>
      </c>
      <c r="K179" s="54">
        <f>K180+K187+K189+K191</f>
        <v>-47.9595</v>
      </c>
      <c r="L179" s="54" t="e">
        <f t="shared" si="93"/>
        <v>#REF!</v>
      </c>
      <c r="M179" s="54" t="e">
        <f>M180+M187+M189+M191</f>
        <v>#REF!</v>
      </c>
      <c r="N179" s="54" t="e">
        <f t="shared" si="94"/>
        <v>#REF!</v>
      </c>
      <c r="O179" s="54" t="e">
        <f>O180+O187+O189+O191</f>
        <v>#REF!</v>
      </c>
      <c r="P179" s="55" t="e">
        <f t="shared" si="95"/>
        <v>#REF!</v>
      </c>
      <c r="Q179" s="55" t="e">
        <f>Q180+Q187+Q189+Q191</f>
        <v>#REF!</v>
      </c>
      <c r="R179" s="55" t="e">
        <f t="shared" si="68"/>
        <v>#REF!</v>
      </c>
      <c r="S179" s="55" t="e">
        <f aca="true" t="shared" si="104" ref="S179:X179">S180+S187+S189+S191</f>
        <v>#REF!</v>
      </c>
      <c r="T179" s="35">
        <f t="shared" si="104"/>
        <v>748</v>
      </c>
      <c r="U179" s="35">
        <f t="shared" si="104"/>
        <v>-11.857</v>
      </c>
      <c r="V179" s="35">
        <f t="shared" si="104"/>
        <v>736.143</v>
      </c>
      <c r="W179" s="35">
        <f t="shared" si="104"/>
        <v>0</v>
      </c>
      <c r="X179" s="35">
        <f t="shared" si="104"/>
        <v>736.143</v>
      </c>
      <c r="Y179" s="35">
        <f>Y180+Y187+Y189+Y191</f>
        <v>-20</v>
      </c>
      <c r="Z179" s="35">
        <f>Z180+Z187+Z189+Z191</f>
        <v>716.143</v>
      </c>
      <c r="AA179" s="35">
        <f>AA180+AA187+AA189+AA191</f>
        <v>0</v>
      </c>
      <c r="AB179" s="53">
        <f>AB180+AB187+AB189+AB191</f>
        <v>716.143</v>
      </c>
    </row>
    <row r="180" spans="1:28" s="11" customFormat="1" ht="15">
      <c r="A180" s="10" t="s">
        <v>195</v>
      </c>
      <c r="B180" s="10" t="s">
        <v>35</v>
      </c>
      <c r="C180" s="28" t="s">
        <v>195</v>
      </c>
      <c r="D180" s="52" t="s">
        <v>194</v>
      </c>
      <c r="E180" s="52" t="s">
        <v>36</v>
      </c>
      <c r="F180" s="53">
        <f>F181+F183+F185</f>
        <v>656.4</v>
      </c>
      <c r="G180" s="54">
        <f>G181+G183+G185</f>
        <v>0</v>
      </c>
      <c r="H180" s="54">
        <f t="shared" si="90"/>
        <v>656.4</v>
      </c>
      <c r="I180" s="54">
        <f>I181+I183+I185</f>
        <v>0</v>
      </c>
      <c r="J180" s="54">
        <f t="shared" si="92"/>
        <v>656.4</v>
      </c>
      <c r="K180" s="54">
        <f>K181+K183+K185</f>
        <v>0</v>
      </c>
      <c r="L180" s="54">
        <f t="shared" si="93"/>
        <v>656.4</v>
      </c>
      <c r="M180" s="54">
        <f>M181+M183+M185</f>
        <v>0</v>
      </c>
      <c r="N180" s="54">
        <f t="shared" si="94"/>
        <v>656.4</v>
      </c>
      <c r="O180" s="54">
        <f>O181+O183+O185</f>
        <v>0</v>
      </c>
      <c r="P180" s="55">
        <f t="shared" si="95"/>
        <v>656.4</v>
      </c>
      <c r="Q180" s="55">
        <f>Q181+Q183+Q185</f>
        <v>0</v>
      </c>
      <c r="R180" s="55">
        <f t="shared" si="68"/>
        <v>656.4</v>
      </c>
      <c r="S180" s="55">
        <f aca="true" t="shared" si="105" ref="S180:X180">S181+S183+S185</f>
        <v>-12.5</v>
      </c>
      <c r="T180" s="35">
        <f t="shared" si="105"/>
        <v>670.1999999999999</v>
      </c>
      <c r="U180" s="35">
        <f t="shared" si="105"/>
        <v>3.143</v>
      </c>
      <c r="V180" s="35">
        <f t="shared" si="105"/>
        <v>673.343</v>
      </c>
      <c r="W180" s="35">
        <f t="shared" si="105"/>
        <v>0</v>
      </c>
      <c r="X180" s="35">
        <f t="shared" si="105"/>
        <v>673.343</v>
      </c>
      <c r="Y180" s="35">
        <f>Y181+Y183+Y185</f>
        <v>0</v>
      </c>
      <c r="Z180" s="35">
        <f>Z181+Z183+Z185</f>
        <v>673.343</v>
      </c>
      <c r="AA180" s="35">
        <f>AA181+AA183+AA185</f>
        <v>0</v>
      </c>
      <c r="AB180" s="53">
        <f>AB181+AB183+AB185</f>
        <v>673.343</v>
      </c>
    </row>
    <row r="181" spans="1:28" s="11" customFormat="1" ht="15">
      <c r="A181" s="10" t="s">
        <v>71</v>
      </c>
      <c r="B181" s="10" t="s">
        <v>35</v>
      </c>
      <c r="C181" s="28" t="s">
        <v>71</v>
      </c>
      <c r="D181" s="52" t="s">
        <v>198</v>
      </c>
      <c r="E181" s="52" t="s">
        <v>36</v>
      </c>
      <c r="F181" s="53">
        <v>266</v>
      </c>
      <c r="G181" s="54">
        <f>G182</f>
        <v>0</v>
      </c>
      <c r="H181" s="54">
        <f t="shared" si="90"/>
        <v>266</v>
      </c>
      <c r="I181" s="54">
        <f>I182</f>
        <v>0</v>
      </c>
      <c r="J181" s="54">
        <f t="shared" si="92"/>
        <v>266</v>
      </c>
      <c r="K181" s="54">
        <f>K182</f>
        <v>0</v>
      </c>
      <c r="L181" s="54">
        <f t="shared" si="93"/>
        <v>266</v>
      </c>
      <c r="M181" s="54">
        <f>M182</f>
        <v>0</v>
      </c>
      <c r="N181" s="54">
        <f t="shared" si="94"/>
        <v>266</v>
      </c>
      <c r="O181" s="54">
        <f>O182</f>
        <v>0</v>
      </c>
      <c r="P181" s="55">
        <f t="shared" si="95"/>
        <v>266</v>
      </c>
      <c r="Q181" s="55">
        <f>Q182</f>
        <v>0</v>
      </c>
      <c r="R181" s="55">
        <f t="shared" si="68"/>
        <v>266</v>
      </c>
      <c r="S181" s="55">
        <f aca="true" t="shared" si="106" ref="S181:AB181">S182</f>
        <v>0</v>
      </c>
      <c r="T181" s="35">
        <f t="shared" si="106"/>
        <v>139.6</v>
      </c>
      <c r="U181" s="35">
        <f t="shared" si="106"/>
        <v>0</v>
      </c>
      <c r="V181" s="35">
        <f t="shared" si="106"/>
        <v>139.6</v>
      </c>
      <c r="W181" s="35">
        <f t="shared" si="106"/>
        <v>0</v>
      </c>
      <c r="X181" s="35">
        <f t="shared" si="106"/>
        <v>139.6</v>
      </c>
      <c r="Y181" s="35">
        <f t="shared" si="106"/>
        <v>0</v>
      </c>
      <c r="Z181" s="35">
        <f t="shared" si="106"/>
        <v>139.6</v>
      </c>
      <c r="AA181" s="35">
        <f t="shared" si="106"/>
        <v>0</v>
      </c>
      <c r="AB181" s="53">
        <f t="shared" si="106"/>
        <v>139.6</v>
      </c>
    </row>
    <row r="182" spans="1:28" s="11" customFormat="1" ht="51">
      <c r="A182" s="10" t="s">
        <v>71</v>
      </c>
      <c r="B182" s="10" t="s">
        <v>45</v>
      </c>
      <c r="C182" s="28" t="s">
        <v>45</v>
      </c>
      <c r="D182" s="52" t="s">
        <v>198</v>
      </c>
      <c r="E182" s="52" t="s">
        <v>44</v>
      </c>
      <c r="F182" s="53">
        <v>266</v>
      </c>
      <c r="G182" s="54"/>
      <c r="H182" s="54">
        <f t="shared" si="90"/>
        <v>266</v>
      </c>
      <c r="I182" s="54"/>
      <c r="J182" s="54">
        <f t="shared" si="92"/>
        <v>266</v>
      </c>
      <c r="K182" s="54"/>
      <c r="L182" s="54">
        <f t="shared" si="93"/>
        <v>266</v>
      </c>
      <c r="M182" s="54"/>
      <c r="N182" s="54">
        <f t="shared" si="94"/>
        <v>266</v>
      </c>
      <c r="O182" s="54"/>
      <c r="P182" s="55">
        <f t="shared" si="95"/>
        <v>266</v>
      </c>
      <c r="Q182" s="55"/>
      <c r="R182" s="55">
        <f t="shared" si="68"/>
        <v>266</v>
      </c>
      <c r="S182" s="55"/>
      <c r="T182" s="35">
        <v>139.6</v>
      </c>
      <c r="U182" s="36"/>
      <c r="V182" s="36">
        <f aca="true" t="shared" si="107" ref="V182:V198">T182+U182</f>
        <v>139.6</v>
      </c>
      <c r="W182" s="36"/>
      <c r="X182" s="36">
        <f>V182+W182</f>
        <v>139.6</v>
      </c>
      <c r="Y182" s="36"/>
      <c r="Z182" s="36">
        <f>X182+Y182</f>
        <v>139.6</v>
      </c>
      <c r="AA182" s="36"/>
      <c r="AB182" s="82">
        <f>Z182+AA182</f>
        <v>139.6</v>
      </c>
    </row>
    <row r="183" spans="1:28" s="11" customFormat="1" ht="15">
      <c r="A183" s="10" t="s">
        <v>73</v>
      </c>
      <c r="B183" s="10" t="s">
        <v>35</v>
      </c>
      <c r="C183" s="28" t="s">
        <v>73</v>
      </c>
      <c r="D183" s="52" t="s">
        <v>197</v>
      </c>
      <c r="E183" s="52" t="s">
        <v>36</v>
      </c>
      <c r="F183" s="53">
        <v>383</v>
      </c>
      <c r="G183" s="54">
        <f>G184</f>
        <v>0</v>
      </c>
      <c r="H183" s="54">
        <f t="shared" si="90"/>
        <v>383</v>
      </c>
      <c r="I183" s="54">
        <f>I184</f>
        <v>0</v>
      </c>
      <c r="J183" s="54">
        <f t="shared" si="92"/>
        <v>383</v>
      </c>
      <c r="K183" s="54">
        <f>K184</f>
        <v>0</v>
      </c>
      <c r="L183" s="54">
        <f t="shared" si="93"/>
        <v>383</v>
      </c>
      <c r="M183" s="54">
        <f>M184</f>
        <v>0</v>
      </c>
      <c r="N183" s="54">
        <f t="shared" si="94"/>
        <v>383</v>
      </c>
      <c r="O183" s="54">
        <f>O184</f>
        <v>0</v>
      </c>
      <c r="P183" s="55">
        <f t="shared" si="95"/>
        <v>383</v>
      </c>
      <c r="Q183" s="55">
        <f>Q184</f>
        <v>0</v>
      </c>
      <c r="R183" s="55">
        <f t="shared" si="68"/>
        <v>383</v>
      </c>
      <c r="S183" s="55">
        <f aca="true" t="shared" si="108" ref="S183:AB183">S184</f>
        <v>-12.5</v>
      </c>
      <c r="T183" s="35">
        <f t="shared" si="108"/>
        <v>487.8</v>
      </c>
      <c r="U183" s="35">
        <f t="shared" si="108"/>
        <v>3.143</v>
      </c>
      <c r="V183" s="35">
        <f t="shared" si="108"/>
        <v>490.943</v>
      </c>
      <c r="W183" s="35">
        <f t="shared" si="108"/>
        <v>0</v>
      </c>
      <c r="X183" s="35">
        <f t="shared" si="108"/>
        <v>490.943</v>
      </c>
      <c r="Y183" s="35">
        <f t="shared" si="108"/>
        <v>0</v>
      </c>
      <c r="Z183" s="35">
        <f t="shared" si="108"/>
        <v>490.943</v>
      </c>
      <c r="AA183" s="35">
        <f t="shared" si="108"/>
        <v>0</v>
      </c>
      <c r="AB183" s="53">
        <f t="shared" si="108"/>
        <v>490.943</v>
      </c>
    </row>
    <row r="184" spans="1:28" s="11" customFormat="1" ht="51">
      <c r="A184" s="10" t="s">
        <v>73</v>
      </c>
      <c r="B184" s="10" t="s">
        <v>45</v>
      </c>
      <c r="C184" s="28" t="s">
        <v>45</v>
      </c>
      <c r="D184" s="52" t="s">
        <v>197</v>
      </c>
      <c r="E184" s="52" t="s">
        <v>44</v>
      </c>
      <c r="F184" s="53">
        <v>383</v>
      </c>
      <c r="G184" s="54"/>
      <c r="H184" s="54">
        <f t="shared" si="90"/>
        <v>383</v>
      </c>
      <c r="I184" s="54"/>
      <c r="J184" s="54">
        <f t="shared" si="92"/>
        <v>383</v>
      </c>
      <c r="K184" s="54"/>
      <c r="L184" s="54">
        <f t="shared" si="93"/>
        <v>383</v>
      </c>
      <c r="M184" s="54"/>
      <c r="N184" s="54">
        <f t="shared" si="94"/>
        <v>383</v>
      </c>
      <c r="O184" s="54"/>
      <c r="P184" s="55">
        <f t="shared" si="95"/>
        <v>383</v>
      </c>
      <c r="Q184" s="55"/>
      <c r="R184" s="55">
        <f t="shared" si="68"/>
        <v>383</v>
      </c>
      <c r="S184" s="55">
        <v>-12.5</v>
      </c>
      <c r="T184" s="35">
        <v>487.8</v>
      </c>
      <c r="U184" s="36">
        <v>3.143</v>
      </c>
      <c r="V184" s="36">
        <f t="shared" si="107"/>
        <v>490.943</v>
      </c>
      <c r="W184" s="36"/>
      <c r="X184" s="36">
        <f>V184+W184</f>
        <v>490.943</v>
      </c>
      <c r="Y184" s="36"/>
      <c r="Z184" s="36">
        <f>X184+Y184</f>
        <v>490.943</v>
      </c>
      <c r="AA184" s="36"/>
      <c r="AB184" s="82">
        <f>Z184+AA184</f>
        <v>490.943</v>
      </c>
    </row>
    <row r="185" spans="1:28" s="11" customFormat="1" ht="15">
      <c r="A185" s="10" t="s">
        <v>83</v>
      </c>
      <c r="B185" s="10" t="s">
        <v>35</v>
      </c>
      <c r="C185" s="28" t="s">
        <v>83</v>
      </c>
      <c r="D185" s="52" t="s">
        <v>196</v>
      </c>
      <c r="E185" s="52" t="s">
        <v>36</v>
      </c>
      <c r="F185" s="53">
        <v>7.4</v>
      </c>
      <c r="G185" s="54">
        <f>G186</f>
        <v>0</v>
      </c>
      <c r="H185" s="54">
        <f t="shared" si="90"/>
        <v>7.4</v>
      </c>
      <c r="I185" s="54">
        <f>I186</f>
        <v>0</v>
      </c>
      <c r="J185" s="54">
        <f t="shared" si="92"/>
        <v>7.4</v>
      </c>
      <c r="K185" s="54">
        <f>K186</f>
        <v>0</v>
      </c>
      <c r="L185" s="54">
        <f t="shared" si="93"/>
        <v>7.4</v>
      </c>
      <c r="M185" s="54">
        <f>M186</f>
        <v>0</v>
      </c>
      <c r="N185" s="54">
        <f t="shared" si="94"/>
        <v>7.4</v>
      </c>
      <c r="O185" s="54">
        <f>O186</f>
        <v>0</v>
      </c>
      <c r="P185" s="55">
        <f t="shared" si="95"/>
        <v>7.4</v>
      </c>
      <c r="Q185" s="55">
        <f>Q186</f>
        <v>0</v>
      </c>
      <c r="R185" s="55">
        <f t="shared" si="68"/>
        <v>7.4</v>
      </c>
      <c r="S185" s="55">
        <f aca="true" t="shared" si="109" ref="S185:AB185">S186</f>
        <v>0</v>
      </c>
      <c r="T185" s="35">
        <f t="shared" si="109"/>
        <v>42.8</v>
      </c>
      <c r="U185" s="35">
        <f t="shared" si="109"/>
        <v>0</v>
      </c>
      <c r="V185" s="35">
        <f t="shared" si="109"/>
        <v>42.8</v>
      </c>
      <c r="W185" s="35">
        <f t="shared" si="109"/>
        <v>0</v>
      </c>
      <c r="X185" s="35">
        <f t="shared" si="109"/>
        <v>42.8</v>
      </c>
      <c r="Y185" s="35">
        <f t="shared" si="109"/>
        <v>0</v>
      </c>
      <c r="Z185" s="35">
        <f t="shared" si="109"/>
        <v>42.8</v>
      </c>
      <c r="AA185" s="35">
        <f t="shared" si="109"/>
        <v>0</v>
      </c>
      <c r="AB185" s="53">
        <f t="shared" si="109"/>
        <v>42.8</v>
      </c>
    </row>
    <row r="186" spans="1:28" s="11" customFormat="1" ht="15">
      <c r="A186" s="10" t="s">
        <v>83</v>
      </c>
      <c r="B186" s="10" t="s">
        <v>47</v>
      </c>
      <c r="C186" s="28" t="s">
        <v>47</v>
      </c>
      <c r="D186" s="52" t="s">
        <v>196</v>
      </c>
      <c r="E186" s="52" t="s">
        <v>46</v>
      </c>
      <c r="F186" s="53">
        <v>7.4</v>
      </c>
      <c r="G186" s="54"/>
      <c r="H186" s="54">
        <f t="shared" si="90"/>
        <v>7.4</v>
      </c>
      <c r="I186" s="54"/>
      <c r="J186" s="54">
        <f t="shared" si="92"/>
        <v>7.4</v>
      </c>
      <c r="K186" s="54"/>
      <c r="L186" s="54">
        <f t="shared" si="93"/>
        <v>7.4</v>
      </c>
      <c r="M186" s="54"/>
      <c r="N186" s="54">
        <f t="shared" si="94"/>
        <v>7.4</v>
      </c>
      <c r="O186" s="54"/>
      <c r="P186" s="55">
        <f t="shared" si="95"/>
        <v>7.4</v>
      </c>
      <c r="Q186" s="55"/>
      <c r="R186" s="55">
        <f t="shared" si="68"/>
        <v>7.4</v>
      </c>
      <c r="S186" s="55"/>
      <c r="T186" s="35">
        <v>42.8</v>
      </c>
      <c r="U186" s="36"/>
      <c r="V186" s="36">
        <f t="shared" si="107"/>
        <v>42.8</v>
      </c>
      <c r="W186" s="36"/>
      <c r="X186" s="36">
        <f>V186+W186</f>
        <v>42.8</v>
      </c>
      <c r="Y186" s="36"/>
      <c r="Z186" s="36">
        <f>X186+Y186</f>
        <v>42.8</v>
      </c>
      <c r="AA186" s="36"/>
      <c r="AB186" s="82">
        <f>Z186+AA186</f>
        <v>42.8</v>
      </c>
    </row>
    <row r="187" spans="1:28" s="11" customFormat="1" ht="25.5">
      <c r="A187" s="10"/>
      <c r="B187" s="10"/>
      <c r="C187" s="28" t="s">
        <v>460</v>
      </c>
      <c r="D187" s="60" t="s">
        <v>459</v>
      </c>
      <c r="E187" s="52" t="s">
        <v>36</v>
      </c>
      <c r="F187" s="53">
        <v>0</v>
      </c>
      <c r="G187" s="54">
        <f>G188</f>
        <v>0</v>
      </c>
      <c r="H187" s="54">
        <f t="shared" si="90"/>
        <v>0</v>
      </c>
      <c r="I187" s="54">
        <f>I188</f>
        <v>0</v>
      </c>
      <c r="J187" s="54">
        <f t="shared" si="92"/>
        <v>0</v>
      </c>
      <c r="K187" s="54">
        <f>K188</f>
        <v>0</v>
      </c>
      <c r="L187" s="54">
        <f t="shared" si="93"/>
        <v>0</v>
      </c>
      <c r="M187" s="54">
        <f>M188</f>
        <v>0</v>
      </c>
      <c r="N187" s="54">
        <f t="shared" si="94"/>
        <v>0</v>
      </c>
      <c r="O187" s="54">
        <f>O188</f>
        <v>0</v>
      </c>
      <c r="P187" s="55">
        <f t="shared" si="95"/>
        <v>0</v>
      </c>
      <c r="Q187" s="55">
        <f>Q188</f>
        <v>0</v>
      </c>
      <c r="R187" s="55">
        <f t="shared" si="68"/>
        <v>0</v>
      </c>
      <c r="S187" s="55">
        <f aca="true" t="shared" si="110" ref="S187:AB187">S188</f>
        <v>0</v>
      </c>
      <c r="T187" s="35">
        <f t="shared" si="110"/>
        <v>17.6</v>
      </c>
      <c r="U187" s="35">
        <f t="shared" si="110"/>
        <v>0</v>
      </c>
      <c r="V187" s="35">
        <f t="shared" si="110"/>
        <v>17.6</v>
      </c>
      <c r="W187" s="35">
        <f t="shared" si="110"/>
        <v>0</v>
      </c>
      <c r="X187" s="35">
        <f t="shared" si="110"/>
        <v>17.6</v>
      </c>
      <c r="Y187" s="35">
        <f t="shared" si="110"/>
        <v>0</v>
      </c>
      <c r="Z187" s="35">
        <f t="shared" si="110"/>
        <v>17.6</v>
      </c>
      <c r="AA187" s="35">
        <f t="shared" si="110"/>
        <v>0</v>
      </c>
      <c r="AB187" s="53">
        <f t="shared" si="110"/>
        <v>17.6</v>
      </c>
    </row>
    <row r="188" spans="1:28" s="11" customFormat="1" ht="15">
      <c r="A188" s="10"/>
      <c r="B188" s="10"/>
      <c r="C188" s="28" t="s">
        <v>47</v>
      </c>
      <c r="D188" s="60" t="s">
        <v>459</v>
      </c>
      <c r="E188" s="52" t="s">
        <v>46</v>
      </c>
      <c r="F188" s="53">
        <v>0</v>
      </c>
      <c r="G188" s="54"/>
      <c r="H188" s="54">
        <f t="shared" si="90"/>
        <v>0</v>
      </c>
      <c r="I188" s="54"/>
      <c r="J188" s="54">
        <f t="shared" si="92"/>
        <v>0</v>
      </c>
      <c r="K188" s="54"/>
      <c r="L188" s="54">
        <f t="shared" si="93"/>
        <v>0</v>
      </c>
      <c r="M188" s="54"/>
      <c r="N188" s="54">
        <f t="shared" si="94"/>
        <v>0</v>
      </c>
      <c r="O188" s="54"/>
      <c r="P188" s="55">
        <f t="shared" si="95"/>
        <v>0</v>
      </c>
      <c r="Q188" s="55"/>
      <c r="R188" s="61">
        <f t="shared" si="68"/>
        <v>0</v>
      </c>
      <c r="S188" s="55"/>
      <c r="T188" s="35">
        <v>17.6</v>
      </c>
      <c r="U188" s="36"/>
      <c r="V188" s="36">
        <f t="shared" si="107"/>
        <v>17.6</v>
      </c>
      <c r="W188" s="36"/>
      <c r="X188" s="36">
        <f>V188+W188</f>
        <v>17.6</v>
      </c>
      <c r="Y188" s="36"/>
      <c r="Z188" s="36">
        <f>X188+Y188</f>
        <v>17.6</v>
      </c>
      <c r="AA188" s="36"/>
      <c r="AB188" s="82">
        <f>Z188+AA188</f>
        <v>17.6</v>
      </c>
    </row>
    <row r="189" spans="1:28" s="11" customFormat="1" ht="25.5">
      <c r="A189" s="10" t="s">
        <v>200</v>
      </c>
      <c r="B189" s="10" t="s">
        <v>35</v>
      </c>
      <c r="C189" s="56" t="s">
        <v>200</v>
      </c>
      <c r="D189" s="60" t="s">
        <v>199</v>
      </c>
      <c r="E189" s="60" t="s">
        <v>36</v>
      </c>
      <c r="F189" s="62">
        <v>53</v>
      </c>
      <c r="G189" s="54">
        <f>G190</f>
        <v>0</v>
      </c>
      <c r="H189" s="54">
        <f t="shared" si="90"/>
        <v>53</v>
      </c>
      <c r="I189" s="54">
        <f>I190</f>
        <v>0</v>
      </c>
      <c r="J189" s="54">
        <f t="shared" si="92"/>
        <v>53</v>
      </c>
      <c r="K189" s="63">
        <f>K190</f>
        <v>-47.9595</v>
      </c>
      <c r="L189" s="63">
        <f t="shared" si="93"/>
        <v>5.0405000000000015</v>
      </c>
      <c r="M189" s="63">
        <f>M190</f>
        <v>0</v>
      </c>
      <c r="N189" s="63">
        <f t="shared" si="94"/>
        <v>5.0405000000000015</v>
      </c>
      <c r="O189" s="63">
        <f>O190</f>
        <v>0</v>
      </c>
      <c r="P189" s="55">
        <f t="shared" si="95"/>
        <v>5.0405000000000015</v>
      </c>
      <c r="Q189" s="55">
        <f>Q190</f>
        <v>0</v>
      </c>
      <c r="R189" s="55">
        <f t="shared" si="68"/>
        <v>5.0405000000000015</v>
      </c>
      <c r="S189" s="55">
        <f aca="true" t="shared" si="111" ref="S189:AB189">S190</f>
        <v>0</v>
      </c>
      <c r="T189" s="35">
        <f t="shared" si="111"/>
        <v>53</v>
      </c>
      <c r="U189" s="35">
        <f t="shared" si="111"/>
        <v>-15</v>
      </c>
      <c r="V189" s="35">
        <f t="shared" si="111"/>
        <v>38</v>
      </c>
      <c r="W189" s="35">
        <f t="shared" si="111"/>
        <v>0</v>
      </c>
      <c r="X189" s="35">
        <f t="shared" si="111"/>
        <v>38</v>
      </c>
      <c r="Y189" s="35">
        <f t="shared" si="111"/>
        <v>-20</v>
      </c>
      <c r="Z189" s="35">
        <f t="shared" si="111"/>
        <v>18</v>
      </c>
      <c r="AA189" s="35">
        <f t="shared" si="111"/>
        <v>0</v>
      </c>
      <c r="AB189" s="53">
        <f t="shared" si="111"/>
        <v>18</v>
      </c>
    </row>
    <row r="190" spans="1:28" s="11" customFormat="1" ht="15">
      <c r="A190" s="10" t="s">
        <v>200</v>
      </c>
      <c r="B190" s="10" t="s">
        <v>47</v>
      </c>
      <c r="C190" s="56" t="s">
        <v>47</v>
      </c>
      <c r="D190" s="60" t="s">
        <v>199</v>
      </c>
      <c r="E190" s="60" t="s">
        <v>46</v>
      </c>
      <c r="F190" s="62">
        <v>53</v>
      </c>
      <c r="G190" s="54"/>
      <c r="H190" s="54">
        <f t="shared" si="90"/>
        <v>53</v>
      </c>
      <c r="I190" s="54"/>
      <c r="J190" s="54">
        <f t="shared" si="92"/>
        <v>53</v>
      </c>
      <c r="K190" s="63">
        <v>-47.9595</v>
      </c>
      <c r="L190" s="63">
        <f t="shared" si="93"/>
        <v>5.0405000000000015</v>
      </c>
      <c r="M190" s="63"/>
      <c r="N190" s="63">
        <f t="shared" si="94"/>
        <v>5.0405000000000015</v>
      </c>
      <c r="O190" s="63"/>
      <c r="P190" s="55">
        <f t="shared" si="95"/>
        <v>5.0405000000000015</v>
      </c>
      <c r="Q190" s="55"/>
      <c r="R190" s="55">
        <f t="shared" si="68"/>
        <v>5.0405000000000015</v>
      </c>
      <c r="S190" s="55"/>
      <c r="T190" s="35">
        <v>53</v>
      </c>
      <c r="U190" s="36">
        <v>-15</v>
      </c>
      <c r="V190" s="36">
        <f t="shared" si="107"/>
        <v>38</v>
      </c>
      <c r="W190" s="36"/>
      <c r="X190" s="36">
        <f>V190+W190</f>
        <v>38</v>
      </c>
      <c r="Y190" s="36">
        <v>-20</v>
      </c>
      <c r="Z190" s="36">
        <f>X190+Y190</f>
        <v>18</v>
      </c>
      <c r="AA190" s="36"/>
      <c r="AB190" s="82">
        <f>Z190+AA190</f>
        <v>18</v>
      </c>
    </row>
    <row r="191" spans="1:28" s="11" customFormat="1" ht="15">
      <c r="A191" s="10"/>
      <c r="B191" s="10"/>
      <c r="C191" s="56" t="s">
        <v>461</v>
      </c>
      <c r="D191" s="60" t="s">
        <v>462</v>
      </c>
      <c r="E191" s="60" t="s">
        <v>36</v>
      </c>
      <c r="F191" s="62">
        <v>26.4</v>
      </c>
      <c r="G191" s="54">
        <f>G192</f>
        <v>0</v>
      </c>
      <c r="H191" s="54">
        <f t="shared" si="90"/>
        <v>26.4</v>
      </c>
      <c r="I191" s="54">
        <f>I192</f>
        <v>0</v>
      </c>
      <c r="J191" s="54">
        <f t="shared" si="92"/>
        <v>26.4</v>
      </c>
      <c r="K191" s="54">
        <f>K192</f>
        <v>0</v>
      </c>
      <c r="L191" s="54">
        <f t="shared" si="93"/>
        <v>26.4</v>
      </c>
      <c r="M191" s="54" t="e">
        <f>M192+#REF!</f>
        <v>#REF!</v>
      </c>
      <c r="N191" s="54" t="e">
        <f t="shared" si="94"/>
        <v>#REF!</v>
      </c>
      <c r="O191" s="54" t="e">
        <f>O192+#REF!</f>
        <v>#REF!</v>
      </c>
      <c r="P191" s="55" t="e">
        <f t="shared" si="95"/>
        <v>#REF!</v>
      </c>
      <c r="Q191" s="55" t="e">
        <f>Q192+#REF!</f>
        <v>#REF!</v>
      </c>
      <c r="R191" s="55" t="e">
        <f t="shared" si="68"/>
        <v>#REF!</v>
      </c>
      <c r="S191" s="55" t="e">
        <f>S192+#REF!</f>
        <v>#REF!</v>
      </c>
      <c r="T191" s="35">
        <f aca="true" t="shared" si="112" ref="T191:AB191">T192</f>
        <v>7.2</v>
      </c>
      <c r="U191" s="35">
        <f t="shared" si="112"/>
        <v>0</v>
      </c>
      <c r="V191" s="35">
        <f t="shared" si="112"/>
        <v>7.2</v>
      </c>
      <c r="W191" s="35">
        <f t="shared" si="112"/>
        <v>0</v>
      </c>
      <c r="X191" s="35">
        <f t="shared" si="112"/>
        <v>7.2</v>
      </c>
      <c r="Y191" s="35">
        <f t="shared" si="112"/>
        <v>0</v>
      </c>
      <c r="Z191" s="35">
        <f t="shared" si="112"/>
        <v>7.2</v>
      </c>
      <c r="AA191" s="35">
        <f t="shared" si="112"/>
        <v>0</v>
      </c>
      <c r="AB191" s="53">
        <f t="shared" si="112"/>
        <v>7.2</v>
      </c>
    </row>
    <row r="192" spans="1:28" s="11" customFormat="1" ht="15">
      <c r="A192" s="10"/>
      <c r="B192" s="10"/>
      <c r="C192" s="28" t="s">
        <v>47</v>
      </c>
      <c r="D192" s="60" t="s">
        <v>462</v>
      </c>
      <c r="E192" s="60" t="s">
        <v>46</v>
      </c>
      <c r="F192" s="62">
        <v>26.4</v>
      </c>
      <c r="G192" s="54"/>
      <c r="H192" s="54">
        <f t="shared" si="90"/>
        <v>26.4</v>
      </c>
      <c r="I192" s="54"/>
      <c r="J192" s="54">
        <f t="shared" si="92"/>
        <v>26.4</v>
      </c>
      <c r="K192" s="54"/>
      <c r="L192" s="54">
        <f t="shared" si="93"/>
        <v>26.4</v>
      </c>
      <c r="M192" s="63">
        <v>-0.01994</v>
      </c>
      <c r="N192" s="54">
        <f t="shared" si="94"/>
        <v>26.38006</v>
      </c>
      <c r="O192" s="63">
        <v>-0.01994</v>
      </c>
      <c r="P192" s="55">
        <f t="shared" si="95"/>
        <v>26.360120000000002</v>
      </c>
      <c r="Q192" s="55"/>
      <c r="R192" s="55">
        <f t="shared" si="68"/>
        <v>26.360120000000002</v>
      </c>
      <c r="S192" s="55"/>
      <c r="T192" s="35">
        <v>7.2</v>
      </c>
      <c r="U192" s="36"/>
      <c r="V192" s="36">
        <f t="shared" si="107"/>
        <v>7.2</v>
      </c>
      <c r="W192" s="36"/>
      <c r="X192" s="36">
        <f>V192+W192</f>
        <v>7.2</v>
      </c>
      <c r="Y192" s="36"/>
      <c r="Z192" s="36">
        <f>X192+Y192</f>
        <v>7.2</v>
      </c>
      <c r="AA192" s="36"/>
      <c r="AB192" s="82">
        <f>Z192+AA192</f>
        <v>7.2</v>
      </c>
    </row>
    <row r="193" spans="1:28" s="11" customFormat="1" ht="15">
      <c r="A193" s="10" t="s">
        <v>189</v>
      </c>
      <c r="B193" s="10" t="s">
        <v>35</v>
      </c>
      <c r="C193" s="28" t="s">
        <v>189</v>
      </c>
      <c r="D193" s="52" t="s">
        <v>188</v>
      </c>
      <c r="E193" s="52" t="s">
        <v>36</v>
      </c>
      <c r="F193" s="53">
        <v>80</v>
      </c>
      <c r="G193" s="54">
        <f>G194</f>
        <v>0</v>
      </c>
      <c r="H193" s="54">
        <f t="shared" si="90"/>
        <v>80</v>
      </c>
      <c r="I193" s="54">
        <f>I194</f>
        <v>0</v>
      </c>
      <c r="J193" s="54">
        <f aca="true" t="shared" si="113" ref="J193:J231">H193+I193</f>
        <v>80</v>
      </c>
      <c r="K193" s="54">
        <f>K194</f>
        <v>0</v>
      </c>
      <c r="L193" s="54">
        <f t="shared" si="93"/>
        <v>80</v>
      </c>
      <c r="M193" s="54">
        <f>M194</f>
        <v>0</v>
      </c>
      <c r="N193" s="54">
        <f t="shared" si="94"/>
        <v>80</v>
      </c>
      <c r="O193" s="54">
        <f>O194</f>
        <v>0</v>
      </c>
      <c r="P193" s="55">
        <f t="shared" si="95"/>
        <v>80</v>
      </c>
      <c r="Q193" s="55">
        <f>Q194</f>
        <v>0</v>
      </c>
      <c r="R193" s="55">
        <f t="shared" si="68"/>
        <v>80</v>
      </c>
      <c r="S193" s="55">
        <f aca="true" t="shared" si="114" ref="S193:AB194">S194</f>
        <v>0</v>
      </c>
      <c r="T193" s="35">
        <f t="shared" si="114"/>
        <v>80</v>
      </c>
      <c r="U193" s="35">
        <f t="shared" si="114"/>
        <v>0</v>
      </c>
      <c r="V193" s="35">
        <f t="shared" si="114"/>
        <v>80</v>
      </c>
      <c r="W193" s="35">
        <f t="shared" si="114"/>
        <v>0</v>
      </c>
      <c r="X193" s="35">
        <f t="shared" si="114"/>
        <v>80</v>
      </c>
      <c r="Y193" s="35">
        <f t="shared" si="114"/>
        <v>0</v>
      </c>
      <c r="Z193" s="35">
        <f t="shared" si="114"/>
        <v>80</v>
      </c>
      <c r="AA193" s="35">
        <f t="shared" si="114"/>
        <v>0</v>
      </c>
      <c r="AB193" s="53">
        <f t="shared" si="114"/>
        <v>80</v>
      </c>
    </row>
    <row r="194" spans="1:28" s="11" customFormat="1" ht="15">
      <c r="A194" s="10" t="s">
        <v>191</v>
      </c>
      <c r="B194" s="10" t="s">
        <v>35</v>
      </c>
      <c r="C194" s="28" t="s">
        <v>191</v>
      </c>
      <c r="D194" s="52" t="s">
        <v>190</v>
      </c>
      <c r="E194" s="52" t="s">
        <v>36</v>
      </c>
      <c r="F194" s="53">
        <v>80</v>
      </c>
      <c r="G194" s="54">
        <f>G195</f>
        <v>0</v>
      </c>
      <c r="H194" s="54">
        <f t="shared" si="90"/>
        <v>80</v>
      </c>
      <c r="I194" s="54">
        <f>I195</f>
        <v>0</v>
      </c>
      <c r="J194" s="54">
        <f t="shared" si="113"/>
        <v>80</v>
      </c>
      <c r="K194" s="54">
        <f>K195</f>
        <v>0</v>
      </c>
      <c r="L194" s="54">
        <f t="shared" si="93"/>
        <v>80</v>
      </c>
      <c r="M194" s="54">
        <f>M195</f>
        <v>0</v>
      </c>
      <c r="N194" s="54">
        <f t="shared" si="94"/>
        <v>80</v>
      </c>
      <c r="O194" s="54">
        <f>O195</f>
        <v>0</v>
      </c>
      <c r="P194" s="55">
        <f t="shared" si="95"/>
        <v>80</v>
      </c>
      <c r="Q194" s="55">
        <f>Q195</f>
        <v>0</v>
      </c>
      <c r="R194" s="55">
        <f aca="true" t="shared" si="115" ref="R194:R219">P194+Q194</f>
        <v>80</v>
      </c>
      <c r="S194" s="55">
        <f t="shared" si="114"/>
        <v>0</v>
      </c>
      <c r="T194" s="35">
        <f t="shared" si="114"/>
        <v>80</v>
      </c>
      <c r="U194" s="35">
        <f t="shared" si="114"/>
        <v>0</v>
      </c>
      <c r="V194" s="35">
        <f t="shared" si="114"/>
        <v>80</v>
      </c>
      <c r="W194" s="35">
        <f t="shared" si="114"/>
        <v>0</v>
      </c>
      <c r="X194" s="35">
        <f t="shared" si="114"/>
        <v>80</v>
      </c>
      <c r="Y194" s="35">
        <f t="shared" si="114"/>
        <v>0</v>
      </c>
      <c r="Z194" s="35">
        <f t="shared" si="114"/>
        <v>80</v>
      </c>
      <c r="AA194" s="35">
        <f t="shared" si="114"/>
        <v>0</v>
      </c>
      <c r="AB194" s="53">
        <f t="shared" si="114"/>
        <v>80</v>
      </c>
    </row>
    <row r="195" spans="1:28" s="11" customFormat="1" ht="15">
      <c r="A195" s="10" t="s">
        <v>191</v>
      </c>
      <c r="B195" s="10" t="s">
        <v>76</v>
      </c>
      <c r="C195" s="28" t="s">
        <v>76</v>
      </c>
      <c r="D195" s="52" t="s">
        <v>190</v>
      </c>
      <c r="E195" s="52" t="s">
        <v>75</v>
      </c>
      <c r="F195" s="53">
        <v>80</v>
      </c>
      <c r="G195" s="54"/>
      <c r="H195" s="54">
        <f t="shared" si="90"/>
        <v>80</v>
      </c>
      <c r="I195" s="54"/>
      <c r="J195" s="54">
        <f t="shared" si="113"/>
        <v>80</v>
      </c>
      <c r="K195" s="54"/>
      <c r="L195" s="54">
        <f t="shared" si="93"/>
        <v>80</v>
      </c>
      <c r="M195" s="54"/>
      <c r="N195" s="54">
        <f t="shared" si="94"/>
        <v>80</v>
      </c>
      <c r="O195" s="54"/>
      <c r="P195" s="55">
        <f t="shared" si="95"/>
        <v>80</v>
      </c>
      <c r="Q195" s="55"/>
      <c r="R195" s="55">
        <f t="shared" si="115"/>
        <v>80</v>
      </c>
      <c r="S195" s="55"/>
      <c r="T195" s="35">
        <v>80</v>
      </c>
      <c r="U195" s="36"/>
      <c r="V195" s="36">
        <f t="shared" si="107"/>
        <v>80</v>
      </c>
      <c r="W195" s="36"/>
      <c r="X195" s="36">
        <f>V195+W195</f>
        <v>80</v>
      </c>
      <c r="Y195" s="36"/>
      <c r="Z195" s="36">
        <f>X195+Y195</f>
        <v>80</v>
      </c>
      <c r="AA195" s="36"/>
      <c r="AB195" s="82">
        <f>Z195+AA195</f>
        <v>80</v>
      </c>
    </row>
    <row r="196" spans="1:28" s="11" customFormat="1" ht="15">
      <c r="A196" s="10" t="s">
        <v>202</v>
      </c>
      <c r="B196" s="10" t="s">
        <v>35</v>
      </c>
      <c r="C196" s="28" t="s">
        <v>202</v>
      </c>
      <c r="D196" s="52" t="s">
        <v>201</v>
      </c>
      <c r="E196" s="52" t="s">
        <v>36</v>
      </c>
      <c r="F196" s="53">
        <v>30</v>
      </c>
      <c r="G196" s="54">
        <f>G197</f>
        <v>0</v>
      </c>
      <c r="H196" s="54">
        <f aca="true" t="shared" si="116" ref="H196:H231">F196+G196</f>
        <v>30</v>
      </c>
      <c r="I196" s="54">
        <f>I197</f>
        <v>0</v>
      </c>
      <c r="J196" s="54">
        <f t="shared" si="113"/>
        <v>30</v>
      </c>
      <c r="K196" s="54">
        <f>K197</f>
        <v>0</v>
      </c>
      <c r="L196" s="54">
        <f t="shared" si="93"/>
        <v>30</v>
      </c>
      <c r="M196" s="54">
        <f>M197</f>
        <v>0</v>
      </c>
      <c r="N196" s="54">
        <f t="shared" si="94"/>
        <v>30</v>
      </c>
      <c r="O196" s="54">
        <f>O197</f>
        <v>0</v>
      </c>
      <c r="P196" s="55">
        <f t="shared" si="95"/>
        <v>30</v>
      </c>
      <c r="Q196" s="55">
        <f>Q197</f>
        <v>0</v>
      </c>
      <c r="R196" s="55">
        <f t="shared" si="115"/>
        <v>30</v>
      </c>
      <c r="S196" s="55">
        <f aca="true" t="shared" si="117" ref="S196:AB197">S197</f>
        <v>0</v>
      </c>
      <c r="T196" s="35">
        <f t="shared" si="117"/>
        <v>30</v>
      </c>
      <c r="U196" s="35">
        <f t="shared" si="117"/>
        <v>0</v>
      </c>
      <c r="V196" s="35">
        <f t="shared" si="117"/>
        <v>30</v>
      </c>
      <c r="W196" s="35">
        <f t="shared" si="117"/>
        <v>0</v>
      </c>
      <c r="X196" s="35">
        <f t="shared" si="117"/>
        <v>30</v>
      </c>
      <c r="Y196" s="35">
        <f t="shared" si="117"/>
        <v>0</v>
      </c>
      <c r="Z196" s="35">
        <f t="shared" si="117"/>
        <v>30</v>
      </c>
      <c r="AA196" s="35">
        <f t="shared" si="117"/>
        <v>0</v>
      </c>
      <c r="AB196" s="53">
        <f t="shared" si="117"/>
        <v>30</v>
      </c>
    </row>
    <row r="197" spans="1:28" s="11" customFormat="1" ht="38.25">
      <c r="A197" s="10" t="s">
        <v>204</v>
      </c>
      <c r="B197" s="10" t="s">
        <v>35</v>
      </c>
      <c r="C197" s="28" t="s">
        <v>204</v>
      </c>
      <c r="D197" s="52" t="s">
        <v>203</v>
      </c>
      <c r="E197" s="52" t="s">
        <v>36</v>
      </c>
      <c r="F197" s="53">
        <v>30</v>
      </c>
      <c r="G197" s="54">
        <f>G198</f>
        <v>0</v>
      </c>
      <c r="H197" s="54">
        <f t="shared" si="116"/>
        <v>30</v>
      </c>
      <c r="I197" s="54">
        <f>I198</f>
        <v>0</v>
      </c>
      <c r="J197" s="54">
        <f t="shared" si="113"/>
        <v>30</v>
      </c>
      <c r="K197" s="54">
        <f>K198</f>
        <v>0</v>
      </c>
      <c r="L197" s="54">
        <f t="shared" si="93"/>
        <v>30</v>
      </c>
      <c r="M197" s="54">
        <f>M198</f>
        <v>0</v>
      </c>
      <c r="N197" s="54">
        <f t="shared" si="94"/>
        <v>30</v>
      </c>
      <c r="O197" s="54">
        <f>O198</f>
        <v>0</v>
      </c>
      <c r="P197" s="55">
        <f t="shared" si="95"/>
        <v>30</v>
      </c>
      <c r="Q197" s="55">
        <f>Q198</f>
        <v>0</v>
      </c>
      <c r="R197" s="55">
        <f t="shared" si="115"/>
        <v>30</v>
      </c>
      <c r="S197" s="55">
        <f t="shared" si="117"/>
        <v>0</v>
      </c>
      <c r="T197" s="35">
        <f t="shared" si="117"/>
        <v>30</v>
      </c>
      <c r="U197" s="35">
        <f t="shared" si="117"/>
        <v>0</v>
      </c>
      <c r="V197" s="35">
        <f t="shared" si="117"/>
        <v>30</v>
      </c>
      <c r="W197" s="35">
        <f t="shared" si="117"/>
        <v>0</v>
      </c>
      <c r="X197" s="35">
        <f t="shared" si="117"/>
        <v>30</v>
      </c>
      <c r="Y197" s="35">
        <f t="shared" si="117"/>
        <v>0</v>
      </c>
      <c r="Z197" s="35">
        <f t="shared" si="117"/>
        <v>30</v>
      </c>
      <c r="AA197" s="35">
        <f t="shared" si="117"/>
        <v>0</v>
      </c>
      <c r="AB197" s="53">
        <f t="shared" si="117"/>
        <v>30</v>
      </c>
    </row>
    <row r="198" spans="1:28" s="11" customFormat="1" ht="15">
      <c r="A198" s="10" t="s">
        <v>204</v>
      </c>
      <c r="B198" s="10" t="s">
        <v>47</v>
      </c>
      <c r="C198" s="28" t="s">
        <v>47</v>
      </c>
      <c r="D198" s="52" t="s">
        <v>203</v>
      </c>
      <c r="E198" s="52" t="s">
        <v>46</v>
      </c>
      <c r="F198" s="53">
        <v>30</v>
      </c>
      <c r="G198" s="54"/>
      <c r="H198" s="54">
        <f t="shared" si="116"/>
        <v>30</v>
      </c>
      <c r="I198" s="54"/>
      <c r="J198" s="54">
        <f t="shared" si="113"/>
        <v>30</v>
      </c>
      <c r="K198" s="54"/>
      <c r="L198" s="54">
        <f t="shared" si="93"/>
        <v>30</v>
      </c>
      <c r="M198" s="54"/>
      <c r="N198" s="54">
        <f t="shared" si="94"/>
        <v>30</v>
      </c>
      <c r="O198" s="54"/>
      <c r="P198" s="55">
        <f t="shared" si="95"/>
        <v>30</v>
      </c>
      <c r="Q198" s="55"/>
      <c r="R198" s="55">
        <f t="shared" si="115"/>
        <v>30</v>
      </c>
      <c r="S198" s="55"/>
      <c r="T198" s="35">
        <v>30</v>
      </c>
      <c r="U198" s="36"/>
      <c r="V198" s="36">
        <f t="shared" si="107"/>
        <v>30</v>
      </c>
      <c r="W198" s="36"/>
      <c r="X198" s="36">
        <f>V198+W198</f>
        <v>30</v>
      </c>
      <c r="Y198" s="36"/>
      <c r="Z198" s="36">
        <f>X198+Y198</f>
        <v>30</v>
      </c>
      <c r="AA198" s="36"/>
      <c r="AB198" s="82">
        <f>Z198+AA198</f>
        <v>30</v>
      </c>
    </row>
    <row r="199" spans="1:28" s="11" customFormat="1" ht="38.25">
      <c r="A199" s="10" t="s">
        <v>106</v>
      </c>
      <c r="B199" s="10" t="s">
        <v>35</v>
      </c>
      <c r="C199" s="45" t="s">
        <v>106</v>
      </c>
      <c r="D199" s="46" t="s">
        <v>105</v>
      </c>
      <c r="E199" s="46" t="s">
        <v>36</v>
      </c>
      <c r="F199" s="51">
        <v>12373.9</v>
      </c>
      <c r="G199" s="54" t="e">
        <f>G200+G202+G205+G208+G215+G203</f>
        <v>#REF!</v>
      </c>
      <c r="H199" s="48" t="e">
        <f t="shared" si="116"/>
        <v>#REF!</v>
      </c>
      <c r="I199" s="54" t="e">
        <f>I200+I202+I205+I208+I215+I203</f>
        <v>#REF!</v>
      </c>
      <c r="J199" s="48">
        <f>J200+J202+J205+J208+J215</f>
        <v>12466.960000000001</v>
      </c>
      <c r="K199" s="54" t="e">
        <f>K200+K202+K205+K208+K215+K203</f>
        <v>#REF!</v>
      </c>
      <c r="L199" s="48" t="e">
        <f t="shared" si="93"/>
        <v>#REF!</v>
      </c>
      <c r="M199" s="54" t="e">
        <f>M200+M202+M205+M208+M215+M203</f>
        <v>#REF!</v>
      </c>
      <c r="N199" s="48" t="e">
        <f t="shared" si="94"/>
        <v>#REF!</v>
      </c>
      <c r="O199" s="54" t="e">
        <f>O200+O202+O205+O208+O215+O203</f>
        <v>#REF!</v>
      </c>
      <c r="P199" s="50" t="e">
        <f t="shared" si="95"/>
        <v>#REF!</v>
      </c>
      <c r="Q199" s="55" t="e">
        <f>Q200+Q202+Q205+Q208+Q215+Q203</f>
        <v>#REF!</v>
      </c>
      <c r="R199" s="50" t="e">
        <f t="shared" si="115"/>
        <v>#REF!</v>
      </c>
      <c r="S199" s="55" t="e">
        <f>S200+S202+S205+S208+S215+S203</f>
        <v>#REF!</v>
      </c>
      <c r="T199" s="34">
        <f>T200+T202+T205+T208+T215+T217</f>
        <v>10174.546</v>
      </c>
      <c r="U199" s="34">
        <f>U200+U202+U205+U208+U215+U217</f>
        <v>0</v>
      </c>
      <c r="V199" s="34">
        <f>V200+V202+V205+V208+V215+V217</f>
        <v>10174.546</v>
      </c>
      <c r="W199" s="34">
        <f>W200+W202+W205+W208+W215+W217</f>
        <v>0</v>
      </c>
      <c r="X199" s="34">
        <f>X200+X202+X205+X208+X215+X217+X213</f>
        <v>10174.546</v>
      </c>
      <c r="Y199" s="34">
        <f>Y200+Y202+Y205+Y208+Y215+Y217+Y213</f>
        <v>211.05</v>
      </c>
      <c r="Z199" s="34">
        <f>Z200+Z202+Z205+Z208+Z215+Z217+Z213</f>
        <v>10385.596</v>
      </c>
      <c r="AA199" s="34">
        <f>AA200+AA202+AA205+AA208+AA215+AA217+AA213</f>
        <v>0</v>
      </c>
      <c r="AB199" s="51">
        <f>AB200+AB202+AB205+AB208+AB215+AB217+AB213</f>
        <v>10385.596</v>
      </c>
    </row>
    <row r="200" spans="1:28" s="11" customFormat="1" ht="15">
      <c r="A200" s="10" t="s">
        <v>116</v>
      </c>
      <c r="B200" s="10" t="s">
        <v>35</v>
      </c>
      <c r="C200" s="28" t="s">
        <v>116</v>
      </c>
      <c r="D200" s="52" t="s">
        <v>115</v>
      </c>
      <c r="E200" s="52" t="s">
        <v>36</v>
      </c>
      <c r="F200" s="53">
        <v>466</v>
      </c>
      <c r="G200" s="54">
        <f>G201</f>
        <v>1069.7</v>
      </c>
      <c r="H200" s="54">
        <f t="shared" si="116"/>
        <v>1535.7</v>
      </c>
      <c r="I200" s="54">
        <f>I201</f>
        <v>559.114</v>
      </c>
      <c r="J200" s="54">
        <f t="shared" si="113"/>
        <v>2094.8140000000003</v>
      </c>
      <c r="K200" s="54">
        <f>K201</f>
        <v>-1315.7</v>
      </c>
      <c r="L200" s="54">
        <f t="shared" si="93"/>
        <v>779.1140000000003</v>
      </c>
      <c r="M200" s="54">
        <f>M201</f>
        <v>0</v>
      </c>
      <c r="N200" s="54">
        <f t="shared" si="94"/>
        <v>779.1140000000003</v>
      </c>
      <c r="O200" s="54">
        <f>O201</f>
        <v>2.003</v>
      </c>
      <c r="P200" s="55">
        <f t="shared" si="95"/>
        <v>781.1170000000003</v>
      </c>
      <c r="Q200" s="55">
        <f>Q201</f>
        <v>363.13</v>
      </c>
      <c r="R200" s="55">
        <f t="shared" si="115"/>
        <v>1144.2470000000003</v>
      </c>
      <c r="S200" s="55">
        <f aca="true" t="shared" si="118" ref="S200:AB200">S201</f>
        <v>369</v>
      </c>
      <c r="T200" s="35">
        <f t="shared" si="118"/>
        <v>1276.085</v>
      </c>
      <c r="U200" s="35">
        <f t="shared" si="118"/>
        <v>0</v>
      </c>
      <c r="V200" s="35">
        <f t="shared" si="118"/>
        <v>1276.085</v>
      </c>
      <c r="W200" s="35">
        <f t="shared" si="118"/>
        <v>0</v>
      </c>
      <c r="X200" s="35">
        <f t="shared" si="118"/>
        <v>1276.085</v>
      </c>
      <c r="Y200" s="35">
        <f t="shared" si="118"/>
        <v>0</v>
      </c>
      <c r="Z200" s="35">
        <f t="shared" si="118"/>
        <v>1276.085</v>
      </c>
      <c r="AA200" s="35">
        <f t="shared" si="118"/>
        <v>0</v>
      </c>
      <c r="AB200" s="53">
        <f t="shared" si="118"/>
        <v>1276.085</v>
      </c>
    </row>
    <row r="201" spans="1:28" s="11" customFormat="1" ht="15">
      <c r="A201" s="10" t="s">
        <v>116</v>
      </c>
      <c r="B201" s="10" t="s">
        <v>118</v>
      </c>
      <c r="C201" s="28" t="s">
        <v>118</v>
      </c>
      <c r="D201" s="52" t="s">
        <v>115</v>
      </c>
      <c r="E201" s="52" t="s">
        <v>117</v>
      </c>
      <c r="F201" s="53">
        <v>466</v>
      </c>
      <c r="G201" s="54">
        <v>1069.7</v>
      </c>
      <c r="H201" s="54">
        <f t="shared" si="116"/>
        <v>1535.7</v>
      </c>
      <c r="I201" s="54">
        <v>559.114</v>
      </c>
      <c r="J201" s="54">
        <f t="shared" si="113"/>
        <v>2094.8140000000003</v>
      </c>
      <c r="K201" s="54">
        <v>-1315.7</v>
      </c>
      <c r="L201" s="54">
        <f t="shared" si="93"/>
        <v>779.1140000000003</v>
      </c>
      <c r="M201" s="54"/>
      <c r="N201" s="54">
        <f t="shared" si="94"/>
        <v>779.1140000000003</v>
      </c>
      <c r="O201" s="54">
        <v>2.003</v>
      </c>
      <c r="P201" s="55">
        <f t="shared" si="95"/>
        <v>781.1170000000003</v>
      </c>
      <c r="Q201" s="55">
        <v>363.13</v>
      </c>
      <c r="R201" s="55">
        <f t="shared" si="115"/>
        <v>1144.2470000000003</v>
      </c>
      <c r="S201" s="55">
        <v>369</v>
      </c>
      <c r="T201" s="35">
        <v>1276.085</v>
      </c>
      <c r="U201" s="36"/>
      <c r="V201" s="36">
        <f>T201+U201</f>
        <v>1276.085</v>
      </c>
      <c r="W201" s="36"/>
      <c r="X201" s="36">
        <f>V201+W201</f>
        <v>1276.085</v>
      </c>
      <c r="Y201" s="36"/>
      <c r="Z201" s="36">
        <f>X201+Y201</f>
        <v>1276.085</v>
      </c>
      <c r="AA201" s="36"/>
      <c r="AB201" s="82">
        <f>Z201+AA201</f>
        <v>1276.085</v>
      </c>
    </row>
    <row r="202" spans="1:28" s="11" customFormat="1" ht="15">
      <c r="A202" s="10" t="s">
        <v>123</v>
      </c>
      <c r="B202" s="10" t="s">
        <v>35</v>
      </c>
      <c r="C202" s="28" t="s">
        <v>123</v>
      </c>
      <c r="D202" s="52" t="s">
        <v>122</v>
      </c>
      <c r="E202" s="52" t="s">
        <v>36</v>
      </c>
      <c r="F202" s="53">
        <v>6833.2</v>
      </c>
      <c r="G202" s="54" t="e">
        <f>#REF!</f>
        <v>#REF!</v>
      </c>
      <c r="H202" s="54" t="e">
        <f t="shared" si="116"/>
        <v>#REF!</v>
      </c>
      <c r="I202" s="54" t="e">
        <f>#REF!</f>
        <v>#REF!</v>
      </c>
      <c r="J202" s="54">
        <f>J203</f>
        <v>4184.5</v>
      </c>
      <c r="K202" s="54" t="e">
        <f>#REF!</f>
        <v>#REF!</v>
      </c>
      <c r="L202" s="54" t="e">
        <f t="shared" si="93"/>
        <v>#REF!</v>
      </c>
      <c r="M202" s="54" t="e">
        <f>#REF!</f>
        <v>#REF!</v>
      </c>
      <c r="N202" s="54" t="e">
        <f t="shared" si="94"/>
        <v>#REF!</v>
      </c>
      <c r="O202" s="54" t="e">
        <f>#REF!</f>
        <v>#REF!</v>
      </c>
      <c r="P202" s="55" t="e">
        <f t="shared" si="95"/>
        <v>#REF!</v>
      </c>
      <c r="Q202" s="55" t="e">
        <f>#REF!</f>
        <v>#REF!</v>
      </c>
      <c r="R202" s="55" t="e">
        <f t="shared" si="115"/>
        <v>#REF!</v>
      </c>
      <c r="S202" s="55" t="e">
        <f>#REF!</f>
        <v>#REF!</v>
      </c>
      <c r="T202" s="35">
        <f aca="true" t="shared" si="119" ref="T202:AB203">T203</f>
        <v>4888.7</v>
      </c>
      <c r="U202" s="35">
        <f t="shared" si="119"/>
        <v>0</v>
      </c>
      <c r="V202" s="35">
        <f t="shared" si="119"/>
        <v>4888.7</v>
      </c>
      <c r="W202" s="35">
        <f t="shared" si="119"/>
        <v>0</v>
      </c>
      <c r="X202" s="35">
        <f t="shared" si="119"/>
        <v>4888.7</v>
      </c>
      <c r="Y202" s="35">
        <f t="shared" si="119"/>
        <v>0</v>
      </c>
      <c r="Z202" s="35">
        <f t="shared" si="119"/>
        <v>4888.7</v>
      </c>
      <c r="AA202" s="35">
        <f t="shared" si="119"/>
        <v>0</v>
      </c>
      <c r="AB202" s="53">
        <f t="shared" si="119"/>
        <v>4888.7</v>
      </c>
    </row>
    <row r="203" spans="1:28" s="11" customFormat="1" ht="15">
      <c r="A203" s="10" t="s">
        <v>125</v>
      </c>
      <c r="B203" s="10" t="s">
        <v>35</v>
      </c>
      <c r="C203" s="28" t="s">
        <v>125</v>
      </c>
      <c r="D203" s="52" t="s">
        <v>124</v>
      </c>
      <c r="E203" s="52" t="s">
        <v>36</v>
      </c>
      <c r="F203" s="53">
        <v>5720.2</v>
      </c>
      <c r="G203" s="54">
        <f>G204</f>
        <v>-1069.7</v>
      </c>
      <c r="H203" s="54">
        <f t="shared" si="116"/>
        <v>4650.5</v>
      </c>
      <c r="I203" s="54">
        <f>I204</f>
        <v>-466</v>
      </c>
      <c r="J203" s="54">
        <f t="shared" si="113"/>
        <v>4184.5</v>
      </c>
      <c r="K203" s="54">
        <f>K204</f>
        <v>1535.7</v>
      </c>
      <c r="L203" s="54">
        <f t="shared" si="93"/>
        <v>5720.2</v>
      </c>
      <c r="M203" s="54">
        <f>M204</f>
        <v>0</v>
      </c>
      <c r="N203" s="54">
        <f t="shared" si="94"/>
        <v>5720.2</v>
      </c>
      <c r="O203" s="54">
        <f>O204</f>
        <v>0</v>
      </c>
      <c r="P203" s="55">
        <f t="shared" si="95"/>
        <v>5720.2</v>
      </c>
      <c r="Q203" s="55">
        <f>Q204</f>
        <v>0</v>
      </c>
      <c r="R203" s="55">
        <f t="shared" si="115"/>
        <v>5720.2</v>
      </c>
      <c r="S203" s="55">
        <f>S204</f>
        <v>-46.2</v>
      </c>
      <c r="T203" s="35">
        <f t="shared" si="119"/>
        <v>4888.7</v>
      </c>
      <c r="U203" s="35">
        <f t="shared" si="119"/>
        <v>0</v>
      </c>
      <c r="V203" s="35">
        <f t="shared" si="119"/>
        <v>4888.7</v>
      </c>
      <c r="W203" s="35">
        <f t="shared" si="119"/>
        <v>0</v>
      </c>
      <c r="X203" s="35">
        <f t="shared" si="119"/>
        <v>4888.7</v>
      </c>
      <c r="Y203" s="35">
        <f t="shared" si="119"/>
        <v>0</v>
      </c>
      <c r="Z203" s="35">
        <f t="shared" si="119"/>
        <v>4888.7</v>
      </c>
      <c r="AA203" s="35">
        <f t="shared" si="119"/>
        <v>0</v>
      </c>
      <c r="AB203" s="53">
        <f t="shared" si="119"/>
        <v>4888.7</v>
      </c>
    </row>
    <row r="204" spans="1:28" s="11" customFormat="1" ht="15">
      <c r="A204" s="10" t="s">
        <v>125</v>
      </c>
      <c r="B204" s="10" t="s">
        <v>112</v>
      </c>
      <c r="C204" s="28" t="s">
        <v>112</v>
      </c>
      <c r="D204" s="52" t="s">
        <v>124</v>
      </c>
      <c r="E204" s="52" t="s">
        <v>111</v>
      </c>
      <c r="F204" s="53">
        <v>5720.2</v>
      </c>
      <c r="G204" s="54">
        <v>-1069.7</v>
      </c>
      <c r="H204" s="54">
        <f t="shared" si="116"/>
        <v>4650.5</v>
      </c>
      <c r="I204" s="54">
        <v>-466</v>
      </c>
      <c r="J204" s="54">
        <f t="shared" si="113"/>
        <v>4184.5</v>
      </c>
      <c r="K204" s="54">
        <v>1535.7</v>
      </c>
      <c r="L204" s="54">
        <f t="shared" si="93"/>
        <v>5720.2</v>
      </c>
      <c r="M204" s="54"/>
      <c r="N204" s="54">
        <f t="shared" si="94"/>
        <v>5720.2</v>
      </c>
      <c r="O204" s="54"/>
      <c r="P204" s="55">
        <f t="shared" si="95"/>
        <v>5720.2</v>
      </c>
      <c r="Q204" s="55"/>
      <c r="R204" s="55">
        <f t="shared" si="115"/>
        <v>5720.2</v>
      </c>
      <c r="S204" s="55">
        <v>-46.2</v>
      </c>
      <c r="T204" s="35">
        <v>4888.7</v>
      </c>
      <c r="U204" s="36"/>
      <c r="V204" s="36">
        <f>T204+U204</f>
        <v>4888.7</v>
      </c>
      <c r="W204" s="36"/>
      <c r="X204" s="36">
        <f>V204+W204</f>
        <v>4888.7</v>
      </c>
      <c r="Y204" s="36"/>
      <c r="Z204" s="36">
        <f>X204+Y204</f>
        <v>4888.7</v>
      </c>
      <c r="AA204" s="36"/>
      <c r="AB204" s="82">
        <f>Z204+AA204</f>
        <v>4888.7</v>
      </c>
    </row>
    <row r="205" spans="1:28" s="11" customFormat="1" ht="38.25">
      <c r="A205" s="10" t="s">
        <v>95</v>
      </c>
      <c r="B205" s="10" t="s">
        <v>35</v>
      </c>
      <c r="C205" s="28" t="s">
        <v>95</v>
      </c>
      <c r="D205" s="52" t="s">
        <v>119</v>
      </c>
      <c r="E205" s="52" t="s">
        <v>36</v>
      </c>
      <c r="F205" s="53">
        <v>4693.85</v>
      </c>
      <c r="G205" s="54">
        <f>G206</f>
        <v>-0.1</v>
      </c>
      <c r="H205" s="54">
        <f t="shared" si="116"/>
        <v>4693.75</v>
      </c>
      <c r="I205" s="54">
        <f aca="true" t="shared" si="120" ref="I205:S206">I206</f>
        <v>0</v>
      </c>
      <c r="J205" s="54">
        <f t="shared" si="120"/>
        <v>4693.846</v>
      </c>
      <c r="K205" s="54">
        <f t="shared" si="120"/>
        <v>0</v>
      </c>
      <c r="L205" s="54">
        <f t="shared" si="93"/>
        <v>4693.846</v>
      </c>
      <c r="M205" s="54">
        <f t="shared" si="120"/>
        <v>0</v>
      </c>
      <c r="N205" s="54">
        <f t="shared" si="94"/>
        <v>4693.846</v>
      </c>
      <c r="O205" s="54">
        <f t="shared" si="120"/>
        <v>0</v>
      </c>
      <c r="P205" s="55">
        <f t="shared" si="95"/>
        <v>4693.846</v>
      </c>
      <c r="Q205" s="55">
        <f t="shared" si="120"/>
        <v>0</v>
      </c>
      <c r="R205" s="55">
        <f t="shared" si="115"/>
        <v>4693.846</v>
      </c>
      <c r="S205" s="55">
        <f t="shared" si="120"/>
        <v>0</v>
      </c>
      <c r="T205" s="35">
        <f aca="true" t="shared" si="121" ref="T205:AB206">T206</f>
        <v>2491.261</v>
      </c>
      <c r="U205" s="35">
        <f t="shared" si="121"/>
        <v>0</v>
      </c>
      <c r="V205" s="35">
        <f t="shared" si="121"/>
        <v>2491.261</v>
      </c>
      <c r="W205" s="35">
        <f t="shared" si="121"/>
        <v>0</v>
      </c>
      <c r="X205" s="35">
        <f t="shared" si="121"/>
        <v>2491.261</v>
      </c>
      <c r="Y205" s="35">
        <f t="shared" si="121"/>
        <v>0</v>
      </c>
      <c r="Z205" s="35">
        <f t="shared" si="121"/>
        <v>2491.261</v>
      </c>
      <c r="AA205" s="35">
        <f t="shared" si="121"/>
        <v>0</v>
      </c>
      <c r="AB205" s="53">
        <f t="shared" si="121"/>
        <v>2491.261</v>
      </c>
    </row>
    <row r="206" spans="1:28" s="11" customFormat="1" ht="25.5">
      <c r="A206" s="10" t="s">
        <v>121</v>
      </c>
      <c r="B206" s="10" t="s">
        <v>35</v>
      </c>
      <c r="C206" s="28" t="s">
        <v>121</v>
      </c>
      <c r="D206" s="52" t="s">
        <v>120</v>
      </c>
      <c r="E206" s="52" t="s">
        <v>36</v>
      </c>
      <c r="F206" s="53">
        <v>4693.85</v>
      </c>
      <c r="G206" s="54">
        <f>G207</f>
        <v>-0.1</v>
      </c>
      <c r="H206" s="54">
        <f t="shared" si="116"/>
        <v>4693.75</v>
      </c>
      <c r="I206" s="54">
        <f t="shared" si="120"/>
        <v>0</v>
      </c>
      <c r="J206" s="54">
        <f t="shared" si="120"/>
        <v>4693.846</v>
      </c>
      <c r="K206" s="54">
        <f t="shared" si="120"/>
        <v>0</v>
      </c>
      <c r="L206" s="54">
        <f t="shared" si="93"/>
        <v>4693.846</v>
      </c>
      <c r="M206" s="54">
        <f t="shared" si="120"/>
        <v>0</v>
      </c>
      <c r="N206" s="54">
        <f t="shared" si="94"/>
        <v>4693.846</v>
      </c>
      <c r="O206" s="54">
        <f t="shared" si="120"/>
        <v>0</v>
      </c>
      <c r="P206" s="55">
        <f t="shared" si="95"/>
        <v>4693.846</v>
      </c>
      <c r="Q206" s="55">
        <f t="shared" si="120"/>
        <v>0</v>
      </c>
      <c r="R206" s="55">
        <f t="shared" si="115"/>
        <v>4693.846</v>
      </c>
      <c r="S206" s="55">
        <f t="shared" si="120"/>
        <v>0</v>
      </c>
      <c r="T206" s="35">
        <f t="shared" si="121"/>
        <v>2491.261</v>
      </c>
      <c r="U206" s="35">
        <f t="shared" si="121"/>
        <v>0</v>
      </c>
      <c r="V206" s="35">
        <f t="shared" si="121"/>
        <v>2491.261</v>
      </c>
      <c r="W206" s="35">
        <f t="shared" si="121"/>
        <v>0</v>
      </c>
      <c r="X206" s="35">
        <f t="shared" si="121"/>
        <v>2491.261</v>
      </c>
      <c r="Y206" s="35">
        <f t="shared" si="121"/>
        <v>0</v>
      </c>
      <c r="Z206" s="35">
        <f t="shared" si="121"/>
        <v>2491.261</v>
      </c>
      <c r="AA206" s="35">
        <f t="shared" si="121"/>
        <v>0</v>
      </c>
      <c r="AB206" s="53">
        <f t="shared" si="121"/>
        <v>2491.261</v>
      </c>
    </row>
    <row r="207" spans="1:28" s="11" customFormat="1" ht="15">
      <c r="A207" s="10" t="s">
        <v>121</v>
      </c>
      <c r="B207" s="10" t="s">
        <v>112</v>
      </c>
      <c r="C207" s="28" t="s">
        <v>112</v>
      </c>
      <c r="D207" s="52" t="s">
        <v>120</v>
      </c>
      <c r="E207" s="52" t="s">
        <v>111</v>
      </c>
      <c r="F207" s="53">
        <v>4693.85</v>
      </c>
      <c r="G207" s="54">
        <v>-0.1</v>
      </c>
      <c r="H207" s="54">
        <f t="shared" si="116"/>
        <v>4693.75</v>
      </c>
      <c r="I207" s="54"/>
      <c r="J207" s="54">
        <v>4693.846</v>
      </c>
      <c r="K207" s="54"/>
      <c r="L207" s="54">
        <f t="shared" si="93"/>
        <v>4693.846</v>
      </c>
      <c r="M207" s="54"/>
      <c r="N207" s="54">
        <f t="shared" si="94"/>
        <v>4693.846</v>
      </c>
      <c r="O207" s="54"/>
      <c r="P207" s="55">
        <f t="shared" si="95"/>
        <v>4693.846</v>
      </c>
      <c r="Q207" s="55"/>
      <c r="R207" s="55">
        <f t="shared" si="115"/>
        <v>4693.846</v>
      </c>
      <c r="S207" s="55"/>
      <c r="T207" s="35">
        <v>2491.261</v>
      </c>
      <c r="U207" s="36"/>
      <c r="V207" s="36">
        <f>T207+U207</f>
        <v>2491.261</v>
      </c>
      <c r="W207" s="36"/>
      <c r="X207" s="36">
        <f>V207+W207</f>
        <v>2491.261</v>
      </c>
      <c r="Y207" s="36"/>
      <c r="Z207" s="36">
        <f>X207+Y207</f>
        <v>2491.261</v>
      </c>
      <c r="AA207" s="36"/>
      <c r="AB207" s="82">
        <f>Z207+AA207</f>
        <v>2491.261</v>
      </c>
    </row>
    <row r="208" spans="1:28" s="11" customFormat="1" ht="38.25">
      <c r="A208" s="10" t="s">
        <v>108</v>
      </c>
      <c r="B208" s="10" t="s">
        <v>35</v>
      </c>
      <c r="C208" s="28" t="s">
        <v>108</v>
      </c>
      <c r="D208" s="52" t="s">
        <v>107</v>
      </c>
      <c r="E208" s="52" t="s">
        <v>36</v>
      </c>
      <c r="F208" s="53">
        <v>1.2</v>
      </c>
      <c r="G208" s="54">
        <v>1113</v>
      </c>
      <c r="H208" s="54">
        <f t="shared" si="116"/>
        <v>1114.2</v>
      </c>
      <c r="I208" s="54">
        <f>I209+I211</f>
        <v>0</v>
      </c>
      <c r="J208" s="54">
        <f t="shared" si="113"/>
        <v>1114.2</v>
      </c>
      <c r="K208" s="54">
        <f>K209+K211</f>
        <v>0</v>
      </c>
      <c r="L208" s="54">
        <f t="shared" si="93"/>
        <v>1114.2</v>
      </c>
      <c r="M208" s="54">
        <f>M209+M211</f>
        <v>0</v>
      </c>
      <c r="N208" s="54">
        <f t="shared" si="94"/>
        <v>1114.2</v>
      </c>
      <c r="O208" s="54">
        <f>O209+O211</f>
        <v>0</v>
      </c>
      <c r="P208" s="55">
        <f t="shared" si="95"/>
        <v>1114.2</v>
      </c>
      <c r="Q208" s="55">
        <f>Q209+Q211</f>
        <v>0</v>
      </c>
      <c r="R208" s="55">
        <f t="shared" si="115"/>
        <v>1114.2</v>
      </c>
      <c r="S208" s="55">
        <f aca="true" t="shared" si="122" ref="S208:X208">S209+S211</f>
        <v>0</v>
      </c>
      <c r="T208" s="35">
        <f t="shared" si="122"/>
        <v>1111.6</v>
      </c>
      <c r="U208" s="35">
        <f t="shared" si="122"/>
        <v>0</v>
      </c>
      <c r="V208" s="35">
        <f t="shared" si="122"/>
        <v>1111.6</v>
      </c>
      <c r="W208" s="35">
        <f t="shared" si="122"/>
        <v>0</v>
      </c>
      <c r="X208" s="35">
        <f t="shared" si="122"/>
        <v>1111.6</v>
      </c>
      <c r="Y208" s="35">
        <f>Y209+Y211</f>
        <v>0</v>
      </c>
      <c r="Z208" s="35">
        <f>Z209+Z211</f>
        <v>1111.6</v>
      </c>
      <c r="AA208" s="35">
        <f>AA209+AA211</f>
        <v>0</v>
      </c>
      <c r="AB208" s="53">
        <f>AB209+AB211</f>
        <v>1111.6</v>
      </c>
    </row>
    <row r="209" spans="1:28" s="11" customFormat="1" ht="15">
      <c r="A209" s="10"/>
      <c r="B209" s="10"/>
      <c r="C209" s="64" t="s">
        <v>463</v>
      </c>
      <c r="D209" s="20" t="s">
        <v>464</v>
      </c>
      <c r="E209" s="20" t="s">
        <v>36</v>
      </c>
      <c r="F209" s="53">
        <v>0</v>
      </c>
      <c r="G209" s="54">
        <f>G210</f>
        <v>1113</v>
      </c>
      <c r="H209" s="54">
        <f t="shared" si="116"/>
        <v>1113</v>
      </c>
      <c r="I209" s="54">
        <f>I210</f>
        <v>0</v>
      </c>
      <c r="J209" s="54">
        <f t="shared" si="113"/>
        <v>1113</v>
      </c>
      <c r="K209" s="54">
        <f>K210</f>
        <v>0</v>
      </c>
      <c r="L209" s="54">
        <f t="shared" si="93"/>
        <v>1113</v>
      </c>
      <c r="M209" s="54">
        <f>M210</f>
        <v>0</v>
      </c>
      <c r="N209" s="54">
        <f t="shared" si="94"/>
        <v>1113</v>
      </c>
      <c r="O209" s="54">
        <f>O210</f>
        <v>0</v>
      </c>
      <c r="P209" s="55">
        <f t="shared" si="95"/>
        <v>1113</v>
      </c>
      <c r="Q209" s="55">
        <f>Q210</f>
        <v>0</v>
      </c>
      <c r="R209" s="55">
        <f t="shared" si="115"/>
        <v>1113</v>
      </c>
      <c r="S209" s="55">
        <f aca="true" t="shared" si="123" ref="S209:AB209">S210</f>
        <v>0</v>
      </c>
      <c r="T209" s="35">
        <f t="shared" si="123"/>
        <v>1111</v>
      </c>
      <c r="U209" s="35">
        <f t="shared" si="123"/>
        <v>0</v>
      </c>
      <c r="V209" s="35">
        <f t="shared" si="123"/>
        <v>1111</v>
      </c>
      <c r="W209" s="35">
        <f t="shared" si="123"/>
        <v>0</v>
      </c>
      <c r="X209" s="35">
        <f t="shared" si="123"/>
        <v>1111</v>
      </c>
      <c r="Y209" s="35">
        <f t="shared" si="123"/>
        <v>0</v>
      </c>
      <c r="Z209" s="35">
        <f t="shared" si="123"/>
        <v>1111</v>
      </c>
      <c r="AA209" s="35">
        <f t="shared" si="123"/>
        <v>0</v>
      </c>
      <c r="AB209" s="53">
        <f t="shared" si="123"/>
        <v>1111</v>
      </c>
    </row>
    <row r="210" spans="1:28" s="11" customFormat="1" ht="15">
      <c r="A210" s="10"/>
      <c r="B210" s="10"/>
      <c r="C210" s="64" t="s">
        <v>112</v>
      </c>
      <c r="D210" s="20" t="s">
        <v>464</v>
      </c>
      <c r="E210" s="20" t="s">
        <v>111</v>
      </c>
      <c r="F210" s="53">
        <v>0</v>
      </c>
      <c r="G210" s="54">
        <v>1113</v>
      </c>
      <c r="H210" s="54">
        <f t="shared" si="116"/>
        <v>1113</v>
      </c>
      <c r="I210" s="54"/>
      <c r="J210" s="54">
        <f t="shared" si="113"/>
        <v>1113</v>
      </c>
      <c r="K210" s="54"/>
      <c r="L210" s="54">
        <f t="shared" si="93"/>
        <v>1113</v>
      </c>
      <c r="M210" s="54"/>
      <c r="N210" s="54">
        <f t="shared" si="94"/>
        <v>1113</v>
      </c>
      <c r="O210" s="54"/>
      <c r="P210" s="55">
        <f t="shared" si="95"/>
        <v>1113</v>
      </c>
      <c r="Q210" s="55"/>
      <c r="R210" s="55">
        <f t="shared" si="115"/>
        <v>1113</v>
      </c>
      <c r="S210" s="55"/>
      <c r="T210" s="35">
        <v>1111</v>
      </c>
      <c r="U210" s="36"/>
      <c r="V210" s="36">
        <f>T210+U210</f>
        <v>1111</v>
      </c>
      <c r="W210" s="36"/>
      <c r="X210" s="36">
        <f>V210+W210</f>
        <v>1111</v>
      </c>
      <c r="Y210" s="36"/>
      <c r="Z210" s="36">
        <f>X210+Y210</f>
        <v>1111</v>
      </c>
      <c r="AA210" s="36"/>
      <c r="AB210" s="82">
        <f>Z210+AA210</f>
        <v>1111</v>
      </c>
    </row>
    <row r="211" spans="1:28" s="11" customFormat="1" ht="25.5">
      <c r="A211" s="10" t="s">
        <v>110</v>
      </c>
      <c r="B211" s="10" t="s">
        <v>35</v>
      </c>
      <c r="C211" s="28" t="s">
        <v>110</v>
      </c>
      <c r="D211" s="52" t="s">
        <v>109</v>
      </c>
      <c r="E211" s="52" t="s">
        <v>36</v>
      </c>
      <c r="F211" s="53">
        <v>1.2</v>
      </c>
      <c r="G211" s="54">
        <f>G212</f>
        <v>0</v>
      </c>
      <c r="H211" s="54">
        <f t="shared" si="116"/>
        <v>1.2</v>
      </c>
      <c r="I211" s="54">
        <f>I212</f>
        <v>0</v>
      </c>
      <c r="J211" s="54">
        <f t="shared" si="113"/>
        <v>1.2</v>
      </c>
      <c r="K211" s="54">
        <f>K212</f>
        <v>0</v>
      </c>
      <c r="L211" s="54">
        <f t="shared" si="93"/>
        <v>1.2</v>
      </c>
      <c r="M211" s="54">
        <f>M212</f>
        <v>0</v>
      </c>
      <c r="N211" s="54">
        <f t="shared" si="94"/>
        <v>1.2</v>
      </c>
      <c r="O211" s="54">
        <f>O212</f>
        <v>0</v>
      </c>
      <c r="P211" s="55">
        <f t="shared" si="95"/>
        <v>1.2</v>
      </c>
      <c r="Q211" s="55">
        <f>Q212</f>
        <v>0</v>
      </c>
      <c r="R211" s="55">
        <f t="shared" si="115"/>
        <v>1.2</v>
      </c>
      <c r="S211" s="55">
        <f aca="true" t="shared" si="124" ref="S211:AB211">S212</f>
        <v>0</v>
      </c>
      <c r="T211" s="35">
        <f t="shared" si="124"/>
        <v>0.6</v>
      </c>
      <c r="U211" s="35">
        <f t="shared" si="124"/>
        <v>0</v>
      </c>
      <c r="V211" s="35">
        <f t="shared" si="124"/>
        <v>0.6</v>
      </c>
      <c r="W211" s="35">
        <f t="shared" si="124"/>
        <v>0</v>
      </c>
      <c r="X211" s="35">
        <f t="shared" si="124"/>
        <v>0.6</v>
      </c>
      <c r="Y211" s="35">
        <f t="shared" si="124"/>
        <v>0</v>
      </c>
      <c r="Z211" s="35">
        <f t="shared" si="124"/>
        <v>0.6</v>
      </c>
      <c r="AA211" s="35">
        <f t="shared" si="124"/>
        <v>0</v>
      </c>
      <c r="AB211" s="53">
        <f t="shared" si="124"/>
        <v>0.6</v>
      </c>
    </row>
    <row r="212" spans="1:28" s="11" customFormat="1" ht="15">
      <c r="A212" s="10" t="s">
        <v>110</v>
      </c>
      <c r="B212" s="10" t="s">
        <v>112</v>
      </c>
      <c r="C212" s="28" t="s">
        <v>112</v>
      </c>
      <c r="D212" s="52" t="s">
        <v>109</v>
      </c>
      <c r="E212" s="52" t="s">
        <v>111</v>
      </c>
      <c r="F212" s="53">
        <v>1.2</v>
      </c>
      <c r="G212" s="54"/>
      <c r="H212" s="54">
        <f t="shared" si="116"/>
        <v>1.2</v>
      </c>
      <c r="I212" s="54"/>
      <c r="J212" s="54">
        <f t="shared" si="113"/>
        <v>1.2</v>
      </c>
      <c r="K212" s="54"/>
      <c r="L212" s="54">
        <f t="shared" si="93"/>
        <v>1.2</v>
      </c>
      <c r="M212" s="54"/>
      <c r="N212" s="54">
        <f t="shared" si="94"/>
        <v>1.2</v>
      </c>
      <c r="O212" s="54"/>
      <c r="P212" s="55">
        <f t="shared" si="95"/>
        <v>1.2</v>
      </c>
      <c r="Q212" s="55"/>
      <c r="R212" s="55">
        <f t="shared" si="115"/>
        <v>1.2</v>
      </c>
      <c r="S212" s="55"/>
      <c r="T212" s="35">
        <v>0.6</v>
      </c>
      <c r="U212" s="36"/>
      <c r="V212" s="36">
        <f>T212+U212</f>
        <v>0.6</v>
      </c>
      <c r="W212" s="36"/>
      <c r="X212" s="36">
        <f>V212+W212</f>
        <v>0.6</v>
      </c>
      <c r="Y212" s="36"/>
      <c r="Z212" s="36">
        <f>X212+Y212</f>
        <v>0.6</v>
      </c>
      <c r="AA212" s="36"/>
      <c r="AB212" s="82">
        <f>Z212+AA212</f>
        <v>0.6</v>
      </c>
    </row>
    <row r="213" spans="1:28" s="11" customFormat="1" ht="38.25">
      <c r="A213" s="10"/>
      <c r="B213" s="10"/>
      <c r="C213" s="28" t="s">
        <v>499</v>
      </c>
      <c r="D213" s="52" t="s">
        <v>500</v>
      </c>
      <c r="E213" s="52" t="s">
        <v>36</v>
      </c>
      <c r="F213" s="53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5"/>
      <c r="R213" s="55"/>
      <c r="S213" s="55"/>
      <c r="T213" s="35"/>
      <c r="U213" s="36"/>
      <c r="V213" s="36"/>
      <c r="W213" s="36"/>
      <c r="X213" s="36">
        <f>X214</f>
        <v>0</v>
      </c>
      <c r="Y213" s="36">
        <f>Y214</f>
        <v>211.05</v>
      </c>
      <c r="Z213" s="36">
        <f>Z214</f>
        <v>211.05</v>
      </c>
      <c r="AA213" s="36">
        <f>AA214</f>
        <v>0</v>
      </c>
      <c r="AB213" s="82">
        <f>AB214</f>
        <v>211.05</v>
      </c>
    </row>
    <row r="214" spans="1:28" s="11" customFormat="1" ht="15">
      <c r="A214" s="10"/>
      <c r="B214" s="10"/>
      <c r="C214" s="64" t="s">
        <v>112</v>
      </c>
      <c r="D214" s="52" t="s">
        <v>501</v>
      </c>
      <c r="E214" s="52" t="s">
        <v>111</v>
      </c>
      <c r="F214" s="53"/>
      <c r="G214" s="54"/>
      <c r="H214" s="54"/>
      <c r="I214" s="54"/>
      <c r="J214" s="54"/>
      <c r="K214" s="54"/>
      <c r="L214" s="54"/>
      <c r="M214" s="54"/>
      <c r="N214" s="54"/>
      <c r="O214" s="54"/>
      <c r="P214" s="55"/>
      <c r="Q214" s="55"/>
      <c r="R214" s="55"/>
      <c r="S214" s="55"/>
      <c r="T214" s="35"/>
      <c r="U214" s="36"/>
      <c r="V214" s="36"/>
      <c r="W214" s="36"/>
      <c r="X214" s="36"/>
      <c r="Y214" s="36">
        <v>211.05</v>
      </c>
      <c r="Z214" s="36">
        <f>X214+Y214</f>
        <v>211.05</v>
      </c>
      <c r="AA214" s="36"/>
      <c r="AB214" s="82">
        <f>Z214+AA214</f>
        <v>211.05</v>
      </c>
    </row>
    <row r="215" spans="1:28" s="11" customFormat="1" ht="38.25">
      <c r="A215" s="10" t="s">
        <v>114</v>
      </c>
      <c r="B215" s="10" t="s">
        <v>35</v>
      </c>
      <c r="C215" s="28" t="s">
        <v>114</v>
      </c>
      <c r="D215" s="52" t="s">
        <v>113</v>
      </c>
      <c r="E215" s="52" t="s">
        <v>36</v>
      </c>
      <c r="F215" s="53">
        <v>379.6</v>
      </c>
      <c r="G215" s="54">
        <f>G216</f>
        <v>0</v>
      </c>
      <c r="H215" s="54">
        <f t="shared" si="116"/>
        <v>379.6</v>
      </c>
      <c r="I215" s="54">
        <f>I216</f>
        <v>0</v>
      </c>
      <c r="J215" s="54">
        <f t="shared" si="113"/>
        <v>379.6</v>
      </c>
      <c r="K215" s="54">
        <f>K216</f>
        <v>0</v>
      </c>
      <c r="L215" s="54">
        <f t="shared" si="93"/>
        <v>379.6</v>
      </c>
      <c r="M215" s="54">
        <f>M216</f>
        <v>0</v>
      </c>
      <c r="N215" s="54">
        <f t="shared" si="94"/>
        <v>379.6</v>
      </c>
      <c r="O215" s="54">
        <f>O216</f>
        <v>0</v>
      </c>
      <c r="P215" s="55">
        <f t="shared" si="95"/>
        <v>379.6</v>
      </c>
      <c r="Q215" s="55">
        <f>Q216</f>
        <v>0</v>
      </c>
      <c r="R215" s="55">
        <f t="shared" si="115"/>
        <v>379.6</v>
      </c>
      <c r="S215" s="55">
        <f aca="true" t="shared" si="125" ref="S215:AB215">S216</f>
        <v>0</v>
      </c>
      <c r="T215" s="35">
        <f t="shared" si="125"/>
        <v>406.9</v>
      </c>
      <c r="U215" s="35">
        <f t="shared" si="125"/>
        <v>0</v>
      </c>
      <c r="V215" s="35">
        <f t="shared" si="125"/>
        <v>406.9</v>
      </c>
      <c r="W215" s="35">
        <f t="shared" si="125"/>
        <v>0</v>
      </c>
      <c r="X215" s="35">
        <f t="shared" si="125"/>
        <v>406.9</v>
      </c>
      <c r="Y215" s="35">
        <f t="shared" si="125"/>
        <v>0</v>
      </c>
      <c r="Z215" s="35">
        <f t="shared" si="125"/>
        <v>406.9</v>
      </c>
      <c r="AA215" s="35">
        <f t="shared" si="125"/>
        <v>0</v>
      </c>
      <c r="AB215" s="53">
        <f t="shared" si="125"/>
        <v>406.9</v>
      </c>
    </row>
    <row r="216" spans="1:28" s="11" customFormat="1" ht="15">
      <c r="A216" s="10" t="s">
        <v>114</v>
      </c>
      <c r="B216" s="10" t="s">
        <v>112</v>
      </c>
      <c r="C216" s="28" t="s">
        <v>112</v>
      </c>
      <c r="D216" s="52" t="s">
        <v>113</v>
      </c>
      <c r="E216" s="52" t="s">
        <v>111</v>
      </c>
      <c r="F216" s="53">
        <v>379.6</v>
      </c>
      <c r="G216" s="54"/>
      <c r="H216" s="54">
        <f t="shared" si="116"/>
        <v>379.6</v>
      </c>
      <c r="I216" s="54"/>
      <c r="J216" s="54">
        <f t="shared" si="113"/>
        <v>379.6</v>
      </c>
      <c r="K216" s="54"/>
      <c r="L216" s="54">
        <f t="shared" si="93"/>
        <v>379.6</v>
      </c>
      <c r="M216" s="54"/>
      <c r="N216" s="54">
        <f t="shared" si="94"/>
        <v>379.6</v>
      </c>
      <c r="O216" s="54"/>
      <c r="P216" s="55">
        <f t="shared" si="95"/>
        <v>379.6</v>
      </c>
      <c r="Q216" s="55"/>
      <c r="R216" s="55">
        <f t="shared" si="115"/>
        <v>379.6</v>
      </c>
      <c r="S216" s="55"/>
      <c r="T216" s="35">
        <v>406.9</v>
      </c>
      <c r="U216" s="36"/>
      <c r="V216" s="36">
        <f>T216+U216</f>
        <v>406.9</v>
      </c>
      <c r="W216" s="36"/>
      <c r="X216" s="36">
        <f>V216+W216</f>
        <v>406.9</v>
      </c>
      <c r="Y216" s="36"/>
      <c r="Z216" s="36">
        <f>X216+Y216</f>
        <v>406.9</v>
      </c>
      <c r="AA216" s="36"/>
      <c r="AB216" s="82">
        <f>Z216+AA216</f>
        <v>406.9</v>
      </c>
    </row>
    <row r="217" spans="1:28" s="11" customFormat="1" ht="15">
      <c r="A217" s="10" t="s">
        <v>127</v>
      </c>
      <c r="B217" s="10" t="s">
        <v>35</v>
      </c>
      <c r="C217" s="28" t="s">
        <v>127</v>
      </c>
      <c r="D217" s="52" t="s">
        <v>126</v>
      </c>
      <c r="E217" s="52" t="s">
        <v>36</v>
      </c>
      <c r="F217" s="53">
        <v>0</v>
      </c>
      <c r="G217" s="54"/>
      <c r="H217" s="48">
        <f t="shared" si="116"/>
        <v>0</v>
      </c>
      <c r="I217" s="54"/>
      <c r="J217" s="48">
        <f t="shared" si="113"/>
        <v>0</v>
      </c>
      <c r="K217" s="54"/>
      <c r="L217" s="48">
        <f t="shared" si="93"/>
        <v>0</v>
      </c>
      <c r="M217" s="54"/>
      <c r="N217" s="48">
        <f t="shared" si="94"/>
        <v>0</v>
      </c>
      <c r="O217" s="54"/>
      <c r="P217" s="50">
        <f t="shared" si="95"/>
        <v>0</v>
      </c>
      <c r="Q217" s="55"/>
      <c r="R217" s="50">
        <f t="shared" si="115"/>
        <v>0</v>
      </c>
      <c r="S217" s="55"/>
      <c r="T217" s="34">
        <f aca="true" t="shared" si="126" ref="T217:AB217">T218</f>
        <v>0</v>
      </c>
      <c r="U217" s="34">
        <f t="shared" si="126"/>
        <v>0</v>
      </c>
      <c r="V217" s="34">
        <f t="shared" si="126"/>
        <v>0</v>
      </c>
      <c r="W217" s="34">
        <f t="shared" si="126"/>
        <v>0</v>
      </c>
      <c r="X217" s="34">
        <f t="shared" si="126"/>
        <v>0</v>
      </c>
      <c r="Y217" s="34">
        <f t="shared" si="126"/>
        <v>0</v>
      </c>
      <c r="Z217" s="35">
        <f t="shared" si="126"/>
        <v>0</v>
      </c>
      <c r="AA217" s="35">
        <f t="shared" si="126"/>
        <v>0</v>
      </c>
      <c r="AB217" s="53">
        <f t="shared" si="126"/>
        <v>0</v>
      </c>
    </row>
    <row r="218" spans="1:28" s="11" customFormat="1" ht="15">
      <c r="A218" s="10" t="s">
        <v>127</v>
      </c>
      <c r="B218" s="10" t="s">
        <v>76</v>
      </c>
      <c r="C218" s="28" t="s">
        <v>76</v>
      </c>
      <c r="D218" s="52" t="s">
        <v>126</v>
      </c>
      <c r="E218" s="52" t="s">
        <v>75</v>
      </c>
      <c r="F218" s="53">
        <v>0</v>
      </c>
      <c r="G218" s="54"/>
      <c r="H218" s="48">
        <f t="shared" si="116"/>
        <v>0</v>
      </c>
      <c r="I218" s="54"/>
      <c r="J218" s="48">
        <f t="shared" si="113"/>
        <v>0</v>
      </c>
      <c r="K218" s="54"/>
      <c r="L218" s="48">
        <f t="shared" si="93"/>
        <v>0</v>
      </c>
      <c r="M218" s="54"/>
      <c r="N218" s="48">
        <f t="shared" si="94"/>
        <v>0</v>
      </c>
      <c r="O218" s="54"/>
      <c r="P218" s="50">
        <f t="shared" si="95"/>
        <v>0</v>
      </c>
      <c r="Q218" s="55"/>
      <c r="R218" s="50">
        <f t="shared" si="115"/>
        <v>0</v>
      </c>
      <c r="S218" s="55"/>
      <c r="T218" s="34"/>
      <c r="U218" s="36"/>
      <c r="V218" s="36">
        <f>T218+U218</f>
        <v>0</v>
      </c>
      <c r="W218" s="36"/>
      <c r="X218" s="36">
        <f>V218+W218</f>
        <v>0</v>
      </c>
      <c r="Y218" s="36"/>
      <c r="Z218" s="36">
        <f>X218+Y218</f>
        <v>0</v>
      </c>
      <c r="AA218" s="36"/>
      <c r="AB218" s="82">
        <f>Z218+AA218</f>
        <v>0</v>
      </c>
    </row>
    <row r="219" spans="1:28" s="11" customFormat="1" ht="25.5">
      <c r="A219" s="10" t="s">
        <v>206</v>
      </c>
      <c r="B219" s="10" t="s">
        <v>35</v>
      </c>
      <c r="C219" s="45" t="s">
        <v>206</v>
      </c>
      <c r="D219" s="46" t="s">
        <v>205</v>
      </c>
      <c r="E219" s="46" t="s">
        <v>36</v>
      </c>
      <c r="F219" s="51">
        <v>2830.1</v>
      </c>
      <c r="G219" s="54" t="e">
        <f>G224+G232+G234</f>
        <v>#REF!</v>
      </c>
      <c r="H219" s="48" t="e">
        <f t="shared" si="116"/>
        <v>#REF!</v>
      </c>
      <c r="I219" s="54" t="e">
        <f>I224+I232+I234</f>
        <v>#REF!</v>
      </c>
      <c r="J219" s="48" t="e">
        <f t="shared" si="113"/>
        <v>#REF!</v>
      </c>
      <c r="K219" s="54" t="e">
        <f>K224+K232+K234+K237+K239+#REF!</f>
        <v>#REF!</v>
      </c>
      <c r="L219" s="48" t="e">
        <f t="shared" si="93"/>
        <v>#REF!</v>
      </c>
      <c r="M219" s="54" t="e">
        <f>M224+M232+M234+M237+M239+#REF!</f>
        <v>#REF!</v>
      </c>
      <c r="N219" s="48" t="e">
        <f t="shared" si="94"/>
        <v>#REF!</v>
      </c>
      <c r="O219" s="54" t="e">
        <f>O224+O232+O234+O237+O239+#REF!</f>
        <v>#REF!</v>
      </c>
      <c r="P219" s="50" t="e">
        <f t="shared" si="95"/>
        <v>#REF!</v>
      </c>
      <c r="Q219" s="55" t="e">
        <f>Q224+Q232+Q234+Q237+Q239+#REF!</f>
        <v>#REF!</v>
      </c>
      <c r="R219" s="50" t="e">
        <f t="shared" si="115"/>
        <v>#REF!</v>
      </c>
      <c r="S219" s="55" t="e">
        <f>S224+S232+S234+S237+S239+#REF!</f>
        <v>#REF!</v>
      </c>
      <c r="T219" s="34">
        <f aca="true" t="shared" si="127" ref="T219:Z219">T224+T232+T234+T236+T238+T220+T222</f>
        <v>4234.95</v>
      </c>
      <c r="U219" s="34">
        <f t="shared" si="127"/>
        <v>0</v>
      </c>
      <c r="V219" s="34">
        <f t="shared" si="127"/>
        <v>4234.95</v>
      </c>
      <c r="W219" s="34">
        <f t="shared" si="127"/>
        <v>0</v>
      </c>
      <c r="X219" s="34">
        <f t="shared" si="127"/>
        <v>4234.95</v>
      </c>
      <c r="Y219" s="34">
        <f t="shared" si="127"/>
        <v>-3.57</v>
      </c>
      <c r="Z219" s="34">
        <f t="shared" si="127"/>
        <v>4231.38</v>
      </c>
      <c r="AA219" s="34">
        <f>AA224+AA232+AA234+AA236+AA238+AA220+AA222</f>
        <v>0</v>
      </c>
      <c r="AB219" s="51">
        <f>AB224+AB232+AB234+AB236+AB238+AB220+AB222</f>
        <v>4231.38</v>
      </c>
    </row>
    <row r="220" spans="1:28" s="11" customFormat="1" ht="51">
      <c r="A220" s="10"/>
      <c r="B220" s="10"/>
      <c r="C220" s="29" t="s">
        <v>485</v>
      </c>
      <c r="D220" s="30" t="s">
        <v>486</v>
      </c>
      <c r="E220" s="31" t="s">
        <v>36</v>
      </c>
      <c r="F220" s="51"/>
      <c r="G220" s="54"/>
      <c r="H220" s="48"/>
      <c r="I220" s="54"/>
      <c r="J220" s="48"/>
      <c r="K220" s="54"/>
      <c r="L220" s="48"/>
      <c r="M220" s="54"/>
      <c r="N220" s="48"/>
      <c r="O220" s="54"/>
      <c r="P220" s="50"/>
      <c r="Q220" s="55"/>
      <c r="R220" s="50"/>
      <c r="S220" s="55"/>
      <c r="T220" s="35">
        <f aca="true" t="shared" si="128" ref="T220:AB220">T221</f>
        <v>113</v>
      </c>
      <c r="U220" s="35">
        <f t="shared" si="128"/>
        <v>0</v>
      </c>
      <c r="V220" s="35">
        <f t="shared" si="128"/>
        <v>113</v>
      </c>
      <c r="W220" s="35">
        <f t="shared" si="128"/>
        <v>0</v>
      </c>
      <c r="X220" s="35">
        <f t="shared" si="128"/>
        <v>113</v>
      </c>
      <c r="Y220" s="35">
        <f t="shared" si="128"/>
        <v>0</v>
      </c>
      <c r="Z220" s="35">
        <f t="shared" si="128"/>
        <v>113</v>
      </c>
      <c r="AA220" s="35">
        <f t="shared" si="128"/>
        <v>0</v>
      </c>
      <c r="AB220" s="53">
        <f t="shared" si="128"/>
        <v>113</v>
      </c>
    </row>
    <row r="221" spans="1:28" s="11" customFormat="1" ht="15">
      <c r="A221" s="10"/>
      <c r="B221" s="10"/>
      <c r="C221" s="29" t="s">
        <v>487</v>
      </c>
      <c r="D221" s="30" t="s">
        <v>486</v>
      </c>
      <c r="E221" s="31" t="s">
        <v>75</v>
      </c>
      <c r="F221" s="51"/>
      <c r="G221" s="54"/>
      <c r="H221" s="48"/>
      <c r="I221" s="54"/>
      <c r="J221" s="48"/>
      <c r="K221" s="54"/>
      <c r="L221" s="48"/>
      <c r="M221" s="54"/>
      <c r="N221" s="48"/>
      <c r="O221" s="54"/>
      <c r="P221" s="50"/>
      <c r="Q221" s="55"/>
      <c r="R221" s="50"/>
      <c r="S221" s="55"/>
      <c r="T221" s="35">
        <v>113</v>
      </c>
      <c r="U221" s="36"/>
      <c r="V221" s="36">
        <f>T221+U221</f>
        <v>113</v>
      </c>
      <c r="W221" s="36"/>
      <c r="X221" s="36">
        <f>V221+W221</f>
        <v>113</v>
      </c>
      <c r="Y221" s="36"/>
      <c r="Z221" s="36">
        <f>X221+Y221</f>
        <v>113</v>
      </c>
      <c r="AA221" s="36"/>
      <c r="AB221" s="82">
        <f>Z221+AA221</f>
        <v>113</v>
      </c>
    </row>
    <row r="222" spans="1:28" s="11" customFormat="1" ht="51">
      <c r="A222" s="10"/>
      <c r="B222" s="10"/>
      <c r="C222" s="29" t="s">
        <v>488</v>
      </c>
      <c r="D222" s="30" t="s">
        <v>489</v>
      </c>
      <c r="E222" s="31" t="s">
        <v>36</v>
      </c>
      <c r="F222" s="51"/>
      <c r="G222" s="54"/>
      <c r="H222" s="48"/>
      <c r="I222" s="54"/>
      <c r="J222" s="48"/>
      <c r="K222" s="54"/>
      <c r="L222" s="48"/>
      <c r="M222" s="54"/>
      <c r="N222" s="48"/>
      <c r="O222" s="54"/>
      <c r="P222" s="50"/>
      <c r="Q222" s="55"/>
      <c r="R222" s="50"/>
      <c r="S222" s="55"/>
      <c r="T222" s="35">
        <f aca="true" t="shared" si="129" ref="T222:AB222">T223</f>
        <v>5.65</v>
      </c>
      <c r="U222" s="35">
        <f t="shared" si="129"/>
        <v>0</v>
      </c>
      <c r="V222" s="35">
        <f t="shared" si="129"/>
        <v>5.65</v>
      </c>
      <c r="W222" s="35">
        <f t="shared" si="129"/>
        <v>0</v>
      </c>
      <c r="X222" s="35">
        <f t="shared" si="129"/>
        <v>5.65</v>
      </c>
      <c r="Y222" s="35">
        <f t="shared" si="129"/>
        <v>0</v>
      </c>
      <c r="Z222" s="35">
        <f t="shared" si="129"/>
        <v>5.65</v>
      </c>
      <c r="AA222" s="35">
        <f t="shared" si="129"/>
        <v>0</v>
      </c>
      <c r="AB222" s="53">
        <f t="shared" si="129"/>
        <v>5.65</v>
      </c>
    </row>
    <row r="223" spans="1:28" s="11" customFormat="1" ht="15">
      <c r="A223" s="10"/>
      <c r="B223" s="10"/>
      <c r="C223" s="29" t="s">
        <v>487</v>
      </c>
      <c r="D223" s="30" t="s">
        <v>489</v>
      </c>
      <c r="E223" s="31" t="s">
        <v>75</v>
      </c>
      <c r="F223" s="51"/>
      <c r="G223" s="54"/>
      <c r="H223" s="48"/>
      <c r="I223" s="54"/>
      <c r="J223" s="48"/>
      <c r="K223" s="54"/>
      <c r="L223" s="48"/>
      <c r="M223" s="54"/>
      <c r="N223" s="48"/>
      <c r="O223" s="54"/>
      <c r="P223" s="50"/>
      <c r="Q223" s="55"/>
      <c r="R223" s="50"/>
      <c r="S223" s="55"/>
      <c r="T223" s="35">
        <v>5.65</v>
      </c>
      <c r="U223" s="36"/>
      <c r="V223" s="36">
        <f aca="true" t="shared" si="130" ref="V223:V239">T223+U223</f>
        <v>5.65</v>
      </c>
      <c r="W223" s="36"/>
      <c r="X223" s="36">
        <f>V223+W223</f>
        <v>5.65</v>
      </c>
      <c r="Y223" s="36"/>
      <c r="Z223" s="36">
        <f>X223+Y223</f>
        <v>5.65</v>
      </c>
      <c r="AA223" s="36"/>
      <c r="AB223" s="82">
        <f>Z223+AA223</f>
        <v>5.65</v>
      </c>
    </row>
    <row r="224" spans="1:28" s="11" customFormat="1" ht="38.25">
      <c r="A224" s="10" t="s">
        <v>131</v>
      </c>
      <c r="B224" s="10" t="s">
        <v>35</v>
      </c>
      <c r="C224" s="28" t="s">
        <v>131</v>
      </c>
      <c r="D224" s="52" t="s">
        <v>211</v>
      </c>
      <c r="E224" s="52" t="s">
        <v>36</v>
      </c>
      <c r="F224" s="53">
        <v>1109</v>
      </c>
      <c r="G224" s="54">
        <f>G225+G228+G230</f>
        <v>0</v>
      </c>
      <c r="H224" s="54">
        <f t="shared" si="116"/>
        <v>1109</v>
      </c>
      <c r="I224" s="54">
        <f>I225+I228+I230</f>
        <v>0</v>
      </c>
      <c r="J224" s="54">
        <f t="shared" si="113"/>
        <v>1109</v>
      </c>
      <c r="K224" s="54">
        <f>K225+K228+K230</f>
        <v>0</v>
      </c>
      <c r="L224" s="54">
        <f t="shared" si="93"/>
        <v>1109</v>
      </c>
      <c r="M224" s="54">
        <f>M225+M228+M230</f>
        <v>0</v>
      </c>
      <c r="N224" s="54">
        <f aca="true" t="shared" si="131" ref="N224:N231">L224+M224</f>
        <v>1109</v>
      </c>
      <c r="O224" s="54">
        <f>O225+O228+O230</f>
        <v>0</v>
      </c>
      <c r="P224" s="55">
        <f aca="true" t="shared" si="132" ref="P224:P231">N224+O224</f>
        <v>1109</v>
      </c>
      <c r="Q224" s="55">
        <f>Q225+Q228+Q230</f>
        <v>0</v>
      </c>
      <c r="R224" s="55">
        <f aca="true" t="shared" si="133" ref="R224:R231">P224+Q224</f>
        <v>1109</v>
      </c>
      <c r="S224" s="55">
        <f aca="true" t="shared" si="134" ref="S224:X224">S225+S228+S230</f>
        <v>0</v>
      </c>
      <c r="T224" s="35">
        <f t="shared" si="134"/>
        <v>1189</v>
      </c>
      <c r="U224" s="35">
        <f t="shared" si="134"/>
        <v>0</v>
      </c>
      <c r="V224" s="35">
        <f t="shared" si="134"/>
        <v>1189</v>
      </c>
      <c r="W224" s="35">
        <f t="shared" si="134"/>
        <v>0</v>
      </c>
      <c r="X224" s="35">
        <f t="shared" si="134"/>
        <v>1189</v>
      </c>
      <c r="Y224" s="35">
        <f>Y225+Y228+Y230</f>
        <v>0</v>
      </c>
      <c r="Z224" s="35">
        <f>Z225+Z228+Z230</f>
        <v>1189</v>
      </c>
      <c r="AA224" s="35">
        <f>AA225+AA228+AA230</f>
        <v>0</v>
      </c>
      <c r="AB224" s="53">
        <f>AB225+AB228+AB230</f>
        <v>1189</v>
      </c>
    </row>
    <row r="225" spans="1:28" s="11" customFormat="1" ht="38.25">
      <c r="A225" s="10" t="s">
        <v>217</v>
      </c>
      <c r="B225" s="10" t="s">
        <v>35</v>
      </c>
      <c r="C225" s="28" t="s">
        <v>217</v>
      </c>
      <c r="D225" s="52" t="s">
        <v>216</v>
      </c>
      <c r="E225" s="52" t="s">
        <v>36</v>
      </c>
      <c r="F225" s="53">
        <v>1040</v>
      </c>
      <c r="G225" s="54">
        <f>G226+G227</f>
        <v>0</v>
      </c>
      <c r="H225" s="54">
        <f t="shared" si="116"/>
        <v>1040</v>
      </c>
      <c r="I225" s="54">
        <f>I226+I227</f>
        <v>0</v>
      </c>
      <c r="J225" s="54">
        <f t="shared" si="113"/>
        <v>1040</v>
      </c>
      <c r="K225" s="54">
        <f>K226+K227</f>
        <v>0</v>
      </c>
      <c r="L225" s="54">
        <f t="shared" si="93"/>
        <v>1040</v>
      </c>
      <c r="M225" s="54">
        <f>M226+M227</f>
        <v>0</v>
      </c>
      <c r="N225" s="54">
        <f t="shared" si="131"/>
        <v>1040</v>
      </c>
      <c r="O225" s="54">
        <f>O226+O227</f>
        <v>0</v>
      </c>
      <c r="P225" s="55">
        <f t="shared" si="132"/>
        <v>1040</v>
      </c>
      <c r="Q225" s="55">
        <f>Q226+Q227</f>
        <v>0</v>
      </c>
      <c r="R225" s="55">
        <f t="shared" si="133"/>
        <v>1040</v>
      </c>
      <c r="S225" s="55">
        <f aca="true" t="shared" si="135" ref="S225:X225">S226+S227</f>
        <v>0</v>
      </c>
      <c r="T225" s="35">
        <f t="shared" si="135"/>
        <v>1040</v>
      </c>
      <c r="U225" s="35">
        <f t="shared" si="135"/>
        <v>0</v>
      </c>
      <c r="V225" s="35">
        <f t="shared" si="135"/>
        <v>1040</v>
      </c>
      <c r="W225" s="35">
        <f t="shared" si="135"/>
        <v>0</v>
      </c>
      <c r="X225" s="35">
        <f t="shared" si="135"/>
        <v>1040</v>
      </c>
      <c r="Y225" s="35">
        <f>Y226+Y227</f>
        <v>0</v>
      </c>
      <c r="Z225" s="35">
        <f>Z226+Z227</f>
        <v>1040</v>
      </c>
      <c r="AA225" s="35">
        <f>AA226+AA227</f>
        <v>0</v>
      </c>
      <c r="AB225" s="53">
        <f>AB226+AB227</f>
        <v>1040</v>
      </c>
    </row>
    <row r="226" spans="1:28" s="11" customFormat="1" ht="51">
      <c r="A226" s="10" t="s">
        <v>217</v>
      </c>
      <c r="B226" s="10" t="s">
        <v>45</v>
      </c>
      <c r="C226" s="28" t="s">
        <v>45</v>
      </c>
      <c r="D226" s="52" t="s">
        <v>216</v>
      </c>
      <c r="E226" s="52" t="s">
        <v>44</v>
      </c>
      <c r="F226" s="53">
        <v>850</v>
      </c>
      <c r="G226" s="54"/>
      <c r="H226" s="54">
        <f t="shared" si="116"/>
        <v>850</v>
      </c>
      <c r="I226" s="54"/>
      <c r="J226" s="54">
        <f t="shared" si="113"/>
        <v>850</v>
      </c>
      <c r="K226" s="54"/>
      <c r="L226" s="54">
        <f t="shared" si="93"/>
        <v>850</v>
      </c>
      <c r="M226" s="54"/>
      <c r="N226" s="54">
        <f t="shared" si="131"/>
        <v>850</v>
      </c>
      <c r="O226" s="54"/>
      <c r="P226" s="55">
        <f t="shared" si="132"/>
        <v>850</v>
      </c>
      <c r="Q226" s="55"/>
      <c r="R226" s="55">
        <f t="shared" si="133"/>
        <v>850</v>
      </c>
      <c r="S226" s="55"/>
      <c r="T226" s="35">
        <v>867</v>
      </c>
      <c r="U226" s="36"/>
      <c r="V226" s="36">
        <f t="shared" si="130"/>
        <v>867</v>
      </c>
      <c r="W226" s="36"/>
      <c r="X226" s="36">
        <f>V226+W226</f>
        <v>867</v>
      </c>
      <c r="Y226" s="36"/>
      <c r="Z226" s="36">
        <f>X226+Y226</f>
        <v>867</v>
      </c>
      <c r="AA226" s="36"/>
      <c r="AB226" s="82">
        <f>Z226+AA226</f>
        <v>867</v>
      </c>
    </row>
    <row r="227" spans="1:28" s="11" customFormat="1" ht="15">
      <c r="A227" s="10" t="s">
        <v>217</v>
      </c>
      <c r="B227" s="10" t="s">
        <v>47</v>
      </c>
      <c r="C227" s="28" t="s">
        <v>47</v>
      </c>
      <c r="D227" s="52" t="s">
        <v>216</v>
      </c>
      <c r="E227" s="52" t="s">
        <v>46</v>
      </c>
      <c r="F227" s="53">
        <v>190</v>
      </c>
      <c r="G227" s="54"/>
      <c r="H227" s="54">
        <f t="shared" si="116"/>
        <v>190</v>
      </c>
      <c r="I227" s="54"/>
      <c r="J227" s="54">
        <f t="shared" si="113"/>
        <v>190</v>
      </c>
      <c r="K227" s="54"/>
      <c r="L227" s="54">
        <f t="shared" si="93"/>
        <v>190</v>
      </c>
      <c r="M227" s="54"/>
      <c r="N227" s="54">
        <f t="shared" si="131"/>
        <v>190</v>
      </c>
      <c r="O227" s="54"/>
      <c r="P227" s="55">
        <f t="shared" si="132"/>
        <v>190</v>
      </c>
      <c r="Q227" s="55"/>
      <c r="R227" s="55">
        <f t="shared" si="133"/>
        <v>190</v>
      </c>
      <c r="S227" s="55"/>
      <c r="T227" s="35">
        <v>173</v>
      </c>
      <c r="U227" s="36"/>
      <c r="V227" s="36">
        <f t="shared" si="130"/>
        <v>173</v>
      </c>
      <c r="W227" s="36"/>
      <c r="X227" s="36">
        <f>V227+W227</f>
        <v>173</v>
      </c>
      <c r="Y227" s="36"/>
      <c r="Z227" s="36">
        <f>X227+Y227</f>
        <v>173</v>
      </c>
      <c r="AA227" s="36"/>
      <c r="AB227" s="82">
        <f>Z227+AA227</f>
        <v>173</v>
      </c>
    </row>
    <row r="228" spans="1:28" s="11" customFormat="1" ht="76.5">
      <c r="A228" s="10" t="s">
        <v>215</v>
      </c>
      <c r="B228" s="10" t="s">
        <v>35</v>
      </c>
      <c r="C228" s="28" t="s">
        <v>215</v>
      </c>
      <c r="D228" s="52" t="s">
        <v>214</v>
      </c>
      <c r="E228" s="52" t="s">
        <v>36</v>
      </c>
      <c r="F228" s="53">
        <v>44</v>
      </c>
      <c r="G228" s="54">
        <f>G229</f>
        <v>0</v>
      </c>
      <c r="H228" s="54">
        <f t="shared" si="116"/>
        <v>44</v>
      </c>
      <c r="I228" s="54">
        <f>I229</f>
        <v>0</v>
      </c>
      <c r="J228" s="54">
        <f t="shared" si="113"/>
        <v>44</v>
      </c>
      <c r="K228" s="54">
        <f>K229</f>
        <v>0</v>
      </c>
      <c r="L228" s="54">
        <f t="shared" si="93"/>
        <v>44</v>
      </c>
      <c r="M228" s="54">
        <f>M229</f>
        <v>0</v>
      </c>
      <c r="N228" s="54">
        <f t="shared" si="131"/>
        <v>44</v>
      </c>
      <c r="O228" s="54">
        <f>O229</f>
        <v>0</v>
      </c>
      <c r="P228" s="55">
        <f t="shared" si="132"/>
        <v>44</v>
      </c>
      <c r="Q228" s="55">
        <f>Q229</f>
        <v>0</v>
      </c>
      <c r="R228" s="55">
        <f t="shared" si="133"/>
        <v>44</v>
      </c>
      <c r="S228" s="55">
        <f aca="true" t="shared" si="136" ref="S228:AB228">S229</f>
        <v>0</v>
      </c>
      <c r="T228" s="35">
        <f t="shared" si="136"/>
        <v>125</v>
      </c>
      <c r="U228" s="35">
        <f t="shared" si="136"/>
        <v>0</v>
      </c>
      <c r="V228" s="35">
        <f t="shared" si="136"/>
        <v>125</v>
      </c>
      <c r="W228" s="35">
        <f t="shared" si="136"/>
        <v>0</v>
      </c>
      <c r="X228" s="35">
        <f t="shared" si="136"/>
        <v>125</v>
      </c>
      <c r="Y228" s="35">
        <f t="shared" si="136"/>
        <v>0</v>
      </c>
      <c r="Z228" s="35">
        <f t="shared" si="136"/>
        <v>125</v>
      </c>
      <c r="AA228" s="35">
        <f t="shared" si="136"/>
        <v>0</v>
      </c>
      <c r="AB228" s="53">
        <f t="shared" si="136"/>
        <v>125</v>
      </c>
    </row>
    <row r="229" spans="1:28" s="11" customFormat="1" ht="15">
      <c r="A229" s="10" t="s">
        <v>215</v>
      </c>
      <c r="B229" s="10" t="s">
        <v>47</v>
      </c>
      <c r="C229" s="28" t="s">
        <v>47</v>
      </c>
      <c r="D229" s="52" t="s">
        <v>214</v>
      </c>
      <c r="E229" s="52" t="s">
        <v>46</v>
      </c>
      <c r="F229" s="53">
        <v>44</v>
      </c>
      <c r="G229" s="54"/>
      <c r="H229" s="54">
        <f t="shared" si="116"/>
        <v>44</v>
      </c>
      <c r="I229" s="54"/>
      <c r="J229" s="54">
        <f t="shared" si="113"/>
        <v>44</v>
      </c>
      <c r="K229" s="54"/>
      <c r="L229" s="54">
        <f t="shared" si="93"/>
        <v>44</v>
      </c>
      <c r="M229" s="54"/>
      <c r="N229" s="54">
        <f t="shared" si="131"/>
        <v>44</v>
      </c>
      <c r="O229" s="54"/>
      <c r="P229" s="55">
        <f t="shared" si="132"/>
        <v>44</v>
      </c>
      <c r="Q229" s="55"/>
      <c r="R229" s="55">
        <f t="shared" si="133"/>
        <v>44</v>
      </c>
      <c r="S229" s="55"/>
      <c r="T229" s="35">
        <v>125</v>
      </c>
      <c r="U229" s="36"/>
      <c r="V229" s="36">
        <f t="shared" si="130"/>
        <v>125</v>
      </c>
      <c r="W229" s="36"/>
      <c r="X229" s="36">
        <f>V229+W229</f>
        <v>125</v>
      </c>
      <c r="Y229" s="36"/>
      <c r="Z229" s="36">
        <f>X229+Y229</f>
        <v>125</v>
      </c>
      <c r="AA229" s="36"/>
      <c r="AB229" s="82">
        <f>Z229+AA229</f>
        <v>125</v>
      </c>
    </row>
    <row r="230" spans="1:28" s="11" customFormat="1" ht="63.75">
      <c r="A230" s="10" t="s">
        <v>213</v>
      </c>
      <c r="B230" s="10" t="s">
        <v>35</v>
      </c>
      <c r="C230" s="28" t="s">
        <v>213</v>
      </c>
      <c r="D230" s="52" t="s">
        <v>212</v>
      </c>
      <c r="E230" s="52" t="s">
        <v>36</v>
      </c>
      <c r="F230" s="53">
        <v>25</v>
      </c>
      <c r="G230" s="54">
        <f>G231</f>
        <v>0</v>
      </c>
      <c r="H230" s="54">
        <f t="shared" si="116"/>
        <v>25</v>
      </c>
      <c r="I230" s="54">
        <f>I231</f>
        <v>0</v>
      </c>
      <c r="J230" s="54">
        <f t="shared" si="113"/>
        <v>25</v>
      </c>
      <c r="K230" s="54">
        <f>K231</f>
        <v>0</v>
      </c>
      <c r="L230" s="54">
        <f t="shared" si="93"/>
        <v>25</v>
      </c>
      <c r="M230" s="54">
        <f>M231</f>
        <v>0</v>
      </c>
      <c r="N230" s="54">
        <f t="shared" si="131"/>
        <v>25</v>
      </c>
      <c r="O230" s="54">
        <f>O231</f>
        <v>0</v>
      </c>
      <c r="P230" s="55">
        <f t="shared" si="132"/>
        <v>25</v>
      </c>
      <c r="Q230" s="55">
        <f>Q231</f>
        <v>0</v>
      </c>
      <c r="R230" s="55">
        <f t="shared" si="133"/>
        <v>25</v>
      </c>
      <c r="S230" s="55">
        <f aca="true" t="shared" si="137" ref="S230:AB230">S231</f>
        <v>0</v>
      </c>
      <c r="T230" s="35">
        <f t="shared" si="137"/>
        <v>24</v>
      </c>
      <c r="U230" s="35">
        <f t="shared" si="137"/>
        <v>0</v>
      </c>
      <c r="V230" s="35">
        <f t="shared" si="137"/>
        <v>24</v>
      </c>
      <c r="W230" s="35">
        <f t="shared" si="137"/>
        <v>0</v>
      </c>
      <c r="X230" s="35">
        <f t="shared" si="137"/>
        <v>24</v>
      </c>
      <c r="Y230" s="35">
        <f t="shared" si="137"/>
        <v>0</v>
      </c>
      <c r="Z230" s="35">
        <f t="shared" si="137"/>
        <v>24</v>
      </c>
      <c r="AA230" s="35">
        <f t="shared" si="137"/>
        <v>0</v>
      </c>
      <c r="AB230" s="53">
        <f t="shared" si="137"/>
        <v>24</v>
      </c>
    </row>
    <row r="231" spans="1:28" s="11" customFormat="1" ht="15">
      <c r="A231" s="10" t="s">
        <v>213</v>
      </c>
      <c r="B231" s="10" t="s">
        <v>47</v>
      </c>
      <c r="C231" s="28" t="s">
        <v>47</v>
      </c>
      <c r="D231" s="52" t="s">
        <v>212</v>
      </c>
      <c r="E231" s="52" t="s">
        <v>46</v>
      </c>
      <c r="F231" s="53">
        <v>25</v>
      </c>
      <c r="G231" s="54"/>
      <c r="H231" s="54">
        <f t="shared" si="116"/>
        <v>25</v>
      </c>
      <c r="I231" s="54"/>
      <c r="J231" s="54">
        <f t="shared" si="113"/>
        <v>25</v>
      </c>
      <c r="K231" s="54"/>
      <c r="L231" s="54">
        <f t="shared" si="93"/>
        <v>25</v>
      </c>
      <c r="M231" s="54"/>
      <c r="N231" s="54">
        <f t="shared" si="131"/>
        <v>25</v>
      </c>
      <c r="O231" s="54"/>
      <c r="P231" s="55">
        <f t="shared" si="132"/>
        <v>25</v>
      </c>
      <c r="Q231" s="55"/>
      <c r="R231" s="55">
        <f t="shared" si="133"/>
        <v>25</v>
      </c>
      <c r="S231" s="55"/>
      <c r="T231" s="35">
        <v>24</v>
      </c>
      <c r="U231" s="36"/>
      <c r="V231" s="36">
        <f t="shared" si="130"/>
        <v>24</v>
      </c>
      <c r="W231" s="36"/>
      <c r="X231" s="36">
        <f>V231+W231</f>
        <v>24</v>
      </c>
      <c r="Y231" s="36"/>
      <c r="Z231" s="36">
        <f>X231+Y231</f>
        <v>24</v>
      </c>
      <c r="AA231" s="36"/>
      <c r="AB231" s="82">
        <f>Z231+AA231</f>
        <v>24</v>
      </c>
    </row>
    <row r="232" spans="1:28" s="11" customFormat="1" ht="25.5">
      <c r="A232" s="10" t="s">
        <v>210</v>
      </c>
      <c r="B232" s="10" t="s">
        <v>35</v>
      </c>
      <c r="C232" s="28" t="s">
        <v>210</v>
      </c>
      <c r="D232" s="52" t="s">
        <v>209</v>
      </c>
      <c r="E232" s="52" t="s">
        <v>36</v>
      </c>
      <c r="F232" s="53">
        <v>0</v>
      </c>
      <c r="G232" s="54" t="e">
        <f>G233+#REF!+#REF!</f>
        <v>#REF!</v>
      </c>
      <c r="H232" s="54">
        <f>H233</f>
        <v>430.2</v>
      </c>
      <c r="I232" s="54" t="e">
        <f>I233+#REF!+#REF!</f>
        <v>#REF!</v>
      </c>
      <c r="J232" s="54">
        <f>J233</f>
        <v>430.2</v>
      </c>
      <c r="K232" s="54" t="e">
        <f>K233+#REF!+#REF!</f>
        <v>#REF!</v>
      </c>
      <c r="L232" s="54">
        <f>L233</f>
        <v>290.32</v>
      </c>
      <c r="M232" s="54" t="e">
        <f>M233+#REF!+#REF!</f>
        <v>#REF!</v>
      </c>
      <c r="N232" s="54">
        <f>N233</f>
        <v>290.32</v>
      </c>
      <c r="O232" s="54" t="e">
        <f>O233+#REF!+#REF!</f>
        <v>#REF!</v>
      </c>
      <c r="P232" s="55">
        <f>P233</f>
        <v>290.32</v>
      </c>
      <c r="Q232" s="65" t="e">
        <f>Q233+#REF!+#REF!</f>
        <v>#REF!</v>
      </c>
      <c r="R232" s="55">
        <f>R233</f>
        <v>290.317</v>
      </c>
      <c r="S232" s="65" t="e">
        <f>S233+#REF!+#REF!</f>
        <v>#REF!</v>
      </c>
      <c r="T232" s="35">
        <f aca="true" t="shared" si="138" ref="T232:AB232">T233</f>
        <v>0</v>
      </c>
      <c r="U232" s="35">
        <f t="shared" si="138"/>
        <v>0</v>
      </c>
      <c r="V232" s="35">
        <f t="shared" si="138"/>
        <v>0</v>
      </c>
      <c r="W232" s="35">
        <f t="shared" si="138"/>
        <v>0</v>
      </c>
      <c r="X232" s="35">
        <f t="shared" si="138"/>
        <v>0</v>
      </c>
      <c r="Y232" s="35">
        <f t="shared" si="138"/>
        <v>0</v>
      </c>
      <c r="Z232" s="35">
        <f t="shared" si="138"/>
        <v>0</v>
      </c>
      <c r="AA232" s="35">
        <f t="shared" si="138"/>
        <v>0</v>
      </c>
      <c r="AB232" s="53">
        <f t="shared" si="138"/>
        <v>0</v>
      </c>
    </row>
    <row r="233" spans="1:28" s="11" customFormat="1" ht="15">
      <c r="A233" s="10"/>
      <c r="B233" s="10"/>
      <c r="C233" s="28" t="s">
        <v>76</v>
      </c>
      <c r="D233" s="52" t="s">
        <v>209</v>
      </c>
      <c r="E233" s="52" t="s">
        <v>75</v>
      </c>
      <c r="F233" s="53">
        <v>0</v>
      </c>
      <c r="G233" s="54">
        <v>430.2</v>
      </c>
      <c r="H233" s="54">
        <f>F233+G233</f>
        <v>430.2</v>
      </c>
      <c r="I233" s="54"/>
      <c r="J233" s="54">
        <f aca="true" t="shared" si="139" ref="J233:J299">H233+I233</f>
        <v>430.2</v>
      </c>
      <c r="K233" s="54">
        <v>-139.88</v>
      </c>
      <c r="L233" s="54">
        <f aca="true" t="shared" si="140" ref="L233:L299">J233+K233</f>
        <v>290.32</v>
      </c>
      <c r="M233" s="54"/>
      <c r="N233" s="54">
        <f aca="true" t="shared" si="141" ref="N233:N299">L233+M233</f>
        <v>290.32</v>
      </c>
      <c r="O233" s="54"/>
      <c r="P233" s="55">
        <f aca="true" t="shared" si="142" ref="P233:P299">N233+O233</f>
        <v>290.32</v>
      </c>
      <c r="Q233" s="65">
        <v>-0.003</v>
      </c>
      <c r="R233" s="55">
        <f aca="true" t="shared" si="143" ref="R233:R276">P233+Q233</f>
        <v>290.317</v>
      </c>
      <c r="S233" s="65">
        <v>-260.185</v>
      </c>
      <c r="T233" s="35">
        <v>0</v>
      </c>
      <c r="U233" s="36"/>
      <c r="V233" s="36">
        <f t="shared" si="130"/>
        <v>0</v>
      </c>
      <c r="W233" s="36"/>
      <c r="X233" s="36">
        <f>V233+W233</f>
        <v>0</v>
      </c>
      <c r="Y233" s="36"/>
      <c r="Z233" s="36">
        <f>X233+Y233</f>
        <v>0</v>
      </c>
      <c r="AA233" s="36"/>
      <c r="AB233" s="82">
        <f>Z233+AA233</f>
        <v>0</v>
      </c>
    </row>
    <row r="234" spans="1:28" s="11" customFormat="1" ht="25.5">
      <c r="A234" s="10" t="s">
        <v>208</v>
      </c>
      <c r="B234" s="10" t="s">
        <v>35</v>
      </c>
      <c r="C234" s="28" t="s">
        <v>208</v>
      </c>
      <c r="D234" s="52" t="s">
        <v>207</v>
      </c>
      <c r="E234" s="52" t="s">
        <v>36</v>
      </c>
      <c r="F234" s="53">
        <v>1290.9</v>
      </c>
      <c r="G234" s="54">
        <v>3483.9</v>
      </c>
      <c r="H234" s="54">
        <f aca="true" t="shared" si="144" ref="H234:H300">F234+G234</f>
        <v>4774.8</v>
      </c>
      <c r="I234" s="54">
        <f>I235</f>
        <v>0</v>
      </c>
      <c r="J234" s="54">
        <f t="shared" si="139"/>
        <v>4774.8</v>
      </c>
      <c r="K234" s="54">
        <f>K235</f>
        <v>-1254.8</v>
      </c>
      <c r="L234" s="54">
        <f t="shared" si="140"/>
        <v>3520</v>
      </c>
      <c r="M234" s="54">
        <f>M235</f>
        <v>0</v>
      </c>
      <c r="N234" s="54">
        <f t="shared" si="141"/>
        <v>3520</v>
      </c>
      <c r="O234" s="54">
        <f>O235</f>
        <v>0</v>
      </c>
      <c r="P234" s="55">
        <f t="shared" si="142"/>
        <v>3520</v>
      </c>
      <c r="Q234" s="55">
        <f>Q235</f>
        <v>0</v>
      </c>
      <c r="R234" s="55">
        <f t="shared" si="143"/>
        <v>3520</v>
      </c>
      <c r="S234" s="55">
        <f aca="true" t="shared" si="145" ref="S234:AB234">S235</f>
        <v>0</v>
      </c>
      <c r="T234" s="35">
        <f t="shared" si="145"/>
        <v>2243.63</v>
      </c>
      <c r="U234" s="35">
        <f t="shared" si="145"/>
        <v>0</v>
      </c>
      <c r="V234" s="35">
        <f t="shared" si="145"/>
        <v>2243.63</v>
      </c>
      <c r="W234" s="35">
        <f t="shared" si="145"/>
        <v>0</v>
      </c>
      <c r="X234" s="35">
        <f t="shared" si="145"/>
        <v>2243.63</v>
      </c>
      <c r="Y234" s="35">
        <f t="shared" si="145"/>
        <v>0</v>
      </c>
      <c r="Z234" s="35">
        <f t="shared" si="145"/>
        <v>2243.63</v>
      </c>
      <c r="AA234" s="35">
        <f t="shared" si="145"/>
        <v>0</v>
      </c>
      <c r="AB234" s="53">
        <f t="shared" si="145"/>
        <v>2243.63</v>
      </c>
    </row>
    <row r="235" spans="1:28" s="11" customFormat="1" ht="15">
      <c r="A235" s="10"/>
      <c r="B235" s="10"/>
      <c r="C235" s="28" t="s">
        <v>76</v>
      </c>
      <c r="D235" s="52" t="s">
        <v>207</v>
      </c>
      <c r="E235" s="52" t="s">
        <v>75</v>
      </c>
      <c r="F235" s="53">
        <v>0</v>
      </c>
      <c r="G235" s="54">
        <v>4774.8</v>
      </c>
      <c r="H235" s="54">
        <f t="shared" si="144"/>
        <v>4774.8</v>
      </c>
      <c r="I235" s="54"/>
      <c r="J235" s="54">
        <f t="shared" si="139"/>
        <v>4774.8</v>
      </c>
      <c r="K235" s="54">
        <v>-1254.8</v>
      </c>
      <c r="L235" s="54">
        <f t="shared" si="140"/>
        <v>3520</v>
      </c>
      <c r="M235" s="54"/>
      <c r="N235" s="54">
        <f t="shared" si="141"/>
        <v>3520</v>
      </c>
      <c r="O235" s="54"/>
      <c r="P235" s="55">
        <f t="shared" si="142"/>
        <v>3520</v>
      </c>
      <c r="Q235" s="55"/>
      <c r="R235" s="55">
        <f t="shared" si="143"/>
        <v>3520</v>
      </c>
      <c r="S235" s="55"/>
      <c r="T235" s="35">
        <v>2243.63</v>
      </c>
      <c r="U235" s="36"/>
      <c r="V235" s="36">
        <f t="shared" si="130"/>
        <v>2243.63</v>
      </c>
      <c r="W235" s="36"/>
      <c r="X235" s="36">
        <f>V235+W235</f>
        <v>2243.63</v>
      </c>
      <c r="Y235" s="36"/>
      <c r="Z235" s="36">
        <f>X235+Y235</f>
        <v>2243.63</v>
      </c>
      <c r="AA235" s="36"/>
      <c r="AB235" s="82">
        <f>Z235+AA235</f>
        <v>2243.63</v>
      </c>
    </row>
    <row r="236" spans="1:28" s="11" customFormat="1" ht="25.5">
      <c r="A236" s="10"/>
      <c r="B236" s="10"/>
      <c r="C236" s="28" t="s">
        <v>210</v>
      </c>
      <c r="D236" s="52" t="s">
        <v>472</v>
      </c>
      <c r="E236" s="52" t="s">
        <v>36</v>
      </c>
      <c r="F236" s="53"/>
      <c r="G236" s="54"/>
      <c r="H236" s="54"/>
      <c r="I236" s="54"/>
      <c r="J236" s="54">
        <f>J237</f>
        <v>0</v>
      </c>
      <c r="K236" s="54">
        <f>K237</f>
        <v>139.82</v>
      </c>
      <c r="L236" s="54">
        <f t="shared" si="140"/>
        <v>139.82</v>
      </c>
      <c r="M236" s="54">
        <f>M237</f>
        <v>0</v>
      </c>
      <c r="N236" s="54">
        <f t="shared" si="141"/>
        <v>139.82</v>
      </c>
      <c r="O236" s="54">
        <f>O237</f>
        <v>0</v>
      </c>
      <c r="P236" s="55">
        <f t="shared" si="142"/>
        <v>139.82</v>
      </c>
      <c r="Q236" s="65">
        <f>Q237</f>
        <v>0.063</v>
      </c>
      <c r="R236" s="55">
        <f t="shared" si="143"/>
        <v>139.88299999999998</v>
      </c>
      <c r="S236" s="65">
        <f aca="true" t="shared" si="146" ref="S236:AB236">S237</f>
        <v>-131.828</v>
      </c>
      <c r="T236" s="35">
        <f t="shared" si="146"/>
        <v>3.57</v>
      </c>
      <c r="U236" s="35">
        <f t="shared" si="146"/>
        <v>0</v>
      </c>
      <c r="V236" s="35">
        <f t="shared" si="146"/>
        <v>3.57</v>
      </c>
      <c r="W236" s="35">
        <f t="shared" si="146"/>
        <v>0</v>
      </c>
      <c r="X236" s="35">
        <f t="shared" si="146"/>
        <v>3.57</v>
      </c>
      <c r="Y236" s="35">
        <f t="shared" si="146"/>
        <v>-3.57</v>
      </c>
      <c r="Z236" s="35">
        <f t="shared" si="146"/>
        <v>0</v>
      </c>
      <c r="AA236" s="35">
        <f t="shared" si="146"/>
        <v>0</v>
      </c>
      <c r="AB236" s="53">
        <f t="shared" si="146"/>
        <v>0</v>
      </c>
    </row>
    <row r="237" spans="1:28" s="11" customFormat="1" ht="15">
      <c r="A237" s="10"/>
      <c r="B237" s="10"/>
      <c r="C237" s="28" t="s">
        <v>76</v>
      </c>
      <c r="D237" s="52" t="s">
        <v>472</v>
      </c>
      <c r="E237" s="52" t="s">
        <v>75</v>
      </c>
      <c r="F237" s="53"/>
      <c r="G237" s="54"/>
      <c r="H237" s="54"/>
      <c r="I237" s="54"/>
      <c r="J237" s="54">
        <v>0</v>
      </c>
      <c r="K237" s="54">
        <v>139.82</v>
      </c>
      <c r="L237" s="54">
        <f t="shared" si="140"/>
        <v>139.82</v>
      </c>
      <c r="M237" s="54"/>
      <c r="N237" s="54">
        <f t="shared" si="141"/>
        <v>139.82</v>
      </c>
      <c r="O237" s="54"/>
      <c r="P237" s="55">
        <f t="shared" si="142"/>
        <v>139.82</v>
      </c>
      <c r="Q237" s="65">
        <v>0.063</v>
      </c>
      <c r="R237" s="55">
        <f t="shared" si="143"/>
        <v>139.88299999999998</v>
      </c>
      <c r="S237" s="65">
        <v>-131.828</v>
      </c>
      <c r="T237" s="35">
        <v>3.57</v>
      </c>
      <c r="U237" s="36"/>
      <c r="V237" s="36">
        <f t="shared" si="130"/>
        <v>3.57</v>
      </c>
      <c r="W237" s="36"/>
      <c r="X237" s="36">
        <f>V237+W237</f>
        <v>3.57</v>
      </c>
      <c r="Y237" s="36">
        <v>-3.57</v>
      </c>
      <c r="Z237" s="36">
        <f>X237+Y237</f>
        <v>0</v>
      </c>
      <c r="AA237" s="36"/>
      <c r="AB237" s="82">
        <f>Z237+AA237</f>
        <v>0</v>
      </c>
    </row>
    <row r="238" spans="1:28" s="11" customFormat="1" ht="25.5">
      <c r="A238" s="10"/>
      <c r="B238" s="10"/>
      <c r="C238" s="28" t="s">
        <v>208</v>
      </c>
      <c r="D238" s="52" t="s">
        <v>473</v>
      </c>
      <c r="E238" s="52" t="s">
        <v>36</v>
      </c>
      <c r="F238" s="53"/>
      <c r="G238" s="54"/>
      <c r="H238" s="54"/>
      <c r="I238" s="54"/>
      <c r="J238" s="54">
        <f>J239</f>
        <v>0</v>
      </c>
      <c r="K238" s="54">
        <f>K239</f>
        <v>1225.8</v>
      </c>
      <c r="L238" s="54">
        <f t="shared" si="140"/>
        <v>1225.8</v>
      </c>
      <c r="M238" s="54">
        <f>M239</f>
        <v>0</v>
      </c>
      <c r="N238" s="54">
        <f t="shared" si="141"/>
        <v>1225.8</v>
      </c>
      <c r="O238" s="54">
        <f>O239</f>
        <v>0</v>
      </c>
      <c r="P238" s="55">
        <f t="shared" si="142"/>
        <v>1225.8</v>
      </c>
      <c r="Q238" s="55">
        <f>Q239</f>
        <v>0</v>
      </c>
      <c r="R238" s="55">
        <f t="shared" si="143"/>
        <v>1225.8</v>
      </c>
      <c r="S238" s="55">
        <f aca="true" t="shared" si="147" ref="S238:AB238">S239</f>
        <v>-479.523</v>
      </c>
      <c r="T238" s="35">
        <f t="shared" si="147"/>
        <v>680.1</v>
      </c>
      <c r="U238" s="35">
        <f t="shared" si="147"/>
        <v>0</v>
      </c>
      <c r="V238" s="35">
        <f t="shared" si="147"/>
        <v>680.1</v>
      </c>
      <c r="W238" s="35">
        <f t="shared" si="147"/>
        <v>0</v>
      </c>
      <c r="X238" s="35">
        <f t="shared" si="147"/>
        <v>680.1</v>
      </c>
      <c r="Y238" s="35">
        <f t="shared" si="147"/>
        <v>0</v>
      </c>
      <c r="Z238" s="35">
        <f t="shared" si="147"/>
        <v>680.1</v>
      </c>
      <c r="AA238" s="35">
        <f t="shared" si="147"/>
        <v>0</v>
      </c>
      <c r="AB238" s="53">
        <f t="shared" si="147"/>
        <v>680.1</v>
      </c>
    </row>
    <row r="239" spans="1:28" s="11" customFormat="1" ht="15">
      <c r="A239" s="10"/>
      <c r="B239" s="10"/>
      <c r="C239" s="28" t="s">
        <v>76</v>
      </c>
      <c r="D239" s="52" t="s">
        <v>473</v>
      </c>
      <c r="E239" s="52" t="s">
        <v>75</v>
      </c>
      <c r="F239" s="53"/>
      <c r="G239" s="54"/>
      <c r="H239" s="54"/>
      <c r="I239" s="54"/>
      <c r="J239" s="54">
        <v>0</v>
      </c>
      <c r="K239" s="54">
        <v>1225.8</v>
      </c>
      <c r="L239" s="54">
        <f t="shared" si="140"/>
        <v>1225.8</v>
      </c>
      <c r="M239" s="54"/>
      <c r="N239" s="54">
        <f t="shared" si="141"/>
        <v>1225.8</v>
      </c>
      <c r="O239" s="54"/>
      <c r="P239" s="55">
        <f t="shared" si="142"/>
        <v>1225.8</v>
      </c>
      <c r="Q239" s="55"/>
      <c r="R239" s="55">
        <f t="shared" si="143"/>
        <v>1225.8</v>
      </c>
      <c r="S239" s="55">
        <v>-479.523</v>
      </c>
      <c r="T239" s="35">
        <v>680.1</v>
      </c>
      <c r="U239" s="36"/>
      <c r="V239" s="36">
        <f t="shared" si="130"/>
        <v>680.1</v>
      </c>
      <c r="W239" s="36"/>
      <c r="X239" s="36">
        <f>V239+W239</f>
        <v>680.1</v>
      </c>
      <c r="Y239" s="36"/>
      <c r="Z239" s="36">
        <f>X239+Y239</f>
        <v>680.1</v>
      </c>
      <c r="AA239" s="36"/>
      <c r="AB239" s="82">
        <f>Z239+AA239</f>
        <v>680.1</v>
      </c>
    </row>
    <row r="240" spans="1:28" s="11" customFormat="1" ht="25.5">
      <c r="A240" s="10" t="s">
        <v>219</v>
      </c>
      <c r="B240" s="10" t="s">
        <v>35</v>
      </c>
      <c r="C240" s="45" t="s">
        <v>219</v>
      </c>
      <c r="D240" s="46" t="s">
        <v>218</v>
      </c>
      <c r="E240" s="46" t="s">
        <v>36</v>
      </c>
      <c r="F240" s="51">
        <v>300</v>
      </c>
      <c r="G240" s="54">
        <f>G241</f>
        <v>0</v>
      </c>
      <c r="H240" s="48">
        <f t="shared" si="144"/>
        <v>300</v>
      </c>
      <c r="I240" s="54">
        <f>I241</f>
        <v>0</v>
      </c>
      <c r="J240" s="48">
        <f t="shared" si="139"/>
        <v>300</v>
      </c>
      <c r="K240" s="54">
        <f>K241</f>
        <v>0</v>
      </c>
      <c r="L240" s="48">
        <f t="shared" si="140"/>
        <v>300</v>
      </c>
      <c r="M240" s="54">
        <f>M241</f>
        <v>0</v>
      </c>
      <c r="N240" s="48">
        <f t="shared" si="141"/>
        <v>300</v>
      </c>
      <c r="O240" s="54">
        <f>O241</f>
        <v>0</v>
      </c>
      <c r="P240" s="50">
        <f t="shared" si="142"/>
        <v>300</v>
      </c>
      <c r="Q240" s="55">
        <f>Q241</f>
        <v>0</v>
      </c>
      <c r="R240" s="50">
        <f t="shared" si="143"/>
        <v>300</v>
      </c>
      <c r="S240" s="55">
        <f aca="true" t="shared" si="148" ref="S240:AB241">S241</f>
        <v>0</v>
      </c>
      <c r="T240" s="34">
        <f t="shared" si="148"/>
        <v>300</v>
      </c>
      <c r="U240" s="34">
        <f t="shared" si="148"/>
        <v>0</v>
      </c>
      <c r="V240" s="34">
        <f t="shared" si="148"/>
        <v>300</v>
      </c>
      <c r="W240" s="34">
        <f t="shared" si="148"/>
        <v>0</v>
      </c>
      <c r="X240" s="34">
        <f t="shared" si="148"/>
        <v>300</v>
      </c>
      <c r="Y240" s="34">
        <f t="shared" si="148"/>
        <v>0</v>
      </c>
      <c r="Z240" s="34">
        <f t="shared" si="148"/>
        <v>300</v>
      </c>
      <c r="AA240" s="34">
        <f t="shared" si="148"/>
        <v>0</v>
      </c>
      <c r="AB240" s="51">
        <f t="shared" si="148"/>
        <v>300</v>
      </c>
    </row>
    <row r="241" spans="1:28" s="11" customFormat="1" ht="15">
      <c r="A241" s="10" t="s">
        <v>193</v>
      </c>
      <c r="B241" s="10" t="s">
        <v>35</v>
      </c>
      <c r="C241" s="28" t="s">
        <v>193</v>
      </c>
      <c r="D241" s="52" t="s">
        <v>220</v>
      </c>
      <c r="E241" s="52" t="s">
        <v>36</v>
      </c>
      <c r="F241" s="53">
        <v>300</v>
      </c>
      <c r="G241" s="54">
        <f>G242</f>
        <v>0</v>
      </c>
      <c r="H241" s="54">
        <f t="shared" si="144"/>
        <v>300</v>
      </c>
      <c r="I241" s="54">
        <f>I242</f>
        <v>0</v>
      </c>
      <c r="J241" s="54">
        <f t="shared" si="139"/>
        <v>300</v>
      </c>
      <c r="K241" s="54">
        <f>K242</f>
        <v>0</v>
      </c>
      <c r="L241" s="54">
        <f t="shared" si="140"/>
        <v>300</v>
      </c>
      <c r="M241" s="54">
        <f>M242</f>
        <v>0</v>
      </c>
      <c r="N241" s="54">
        <f t="shared" si="141"/>
        <v>300</v>
      </c>
      <c r="O241" s="54">
        <f>O242</f>
        <v>0</v>
      </c>
      <c r="P241" s="55">
        <f t="shared" si="142"/>
        <v>300</v>
      </c>
      <c r="Q241" s="55">
        <f>Q242</f>
        <v>0</v>
      </c>
      <c r="R241" s="55">
        <f t="shared" si="143"/>
        <v>300</v>
      </c>
      <c r="S241" s="55">
        <f t="shared" si="148"/>
        <v>0</v>
      </c>
      <c r="T241" s="35">
        <f t="shared" si="148"/>
        <v>300</v>
      </c>
      <c r="U241" s="35">
        <f t="shared" si="148"/>
        <v>0</v>
      </c>
      <c r="V241" s="35">
        <f t="shared" si="148"/>
        <v>300</v>
      </c>
      <c r="W241" s="35">
        <f t="shared" si="148"/>
        <v>0</v>
      </c>
      <c r="X241" s="35">
        <f t="shared" si="148"/>
        <v>300</v>
      </c>
      <c r="Y241" s="35">
        <f t="shared" si="148"/>
        <v>0</v>
      </c>
      <c r="Z241" s="35">
        <f t="shared" si="148"/>
        <v>300</v>
      </c>
      <c r="AA241" s="35">
        <f t="shared" si="148"/>
        <v>0</v>
      </c>
      <c r="AB241" s="53">
        <f t="shared" si="148"/>
        <v>300</v>
      </c>
    </row>
    <row r="242" spans="1:28" s="11" customFormat="1" ht="15">
      <c r="A242" s="10" t="s">
        <v>222</v>
      </c>
      <c r="B242" s="10" t="s">
        <v>35</v>
      </c>
      <c r="C242" s="28" t="s">
        <v>222</v>
      </c>
      <c r="D242" s="52" t="s">
        <v>221</v>
      </c>
      <c r="E242" s="52" t="s">
        <v>36</v>
      </c>
      <c r="F242" s="53">
        <v>300</v>
      </c>
      <c r="G242" s="54">
        <f>G243+G244</f>
        <v>0</v>
      </c>
      <c r="H242" s="54">
        <f t="shared" si="144"/>
        <v>300</v>
      </c>
      <c r="I242" s="54">
        <f>I243+I244</f>
        <v>0</v>
      </c>
      <c r="J242" s="54">
        <f t="shared" si="139"/>
        <v>300</v>
      </c>
      <c r="K242" s="54">
        <f>K243+K244</f>
        <v>0</v>
      </c>
      <c r="L242" s="54">
        <f t="shared" si="140"/>
        <v>300</v>
      </c>
      <c r="M242" s="54">
        <f>M243+M244</f>
        <v>0</v>
      </c>
      <c r="N242" s="54">
        <f t="shared" si="141"/>
        <v>300</v>
      </c>
      <c r="O242" s="54">
        <f>O243+O244</f>
        <v>0</v>
      </c>
      <c r="P242" s="55">
        <f t="shared" si="142"/>
        <v>300</v>
      </c>
      <c r="Q242" s="55">
        <f>Q243+Q244</f>
        <v>0</v>
      </c>
      <c r="R242" s="55">
        <f t="shared" si="143"/>
        <v>300</v>
      </c>
      <c r="S242" s="55">
        <f aca="true" t="shared" si="149" ref="S242:X242">S243+S244</f>
        <v>0</v>
      </c>
      <c r="T242" s="35">
        <f t="shared" si="149"/>
        <v>300</v>
      </c>
      <c r="U242" s="35">
        <f t="shared" si="149"/>
        <v>0</v>
      </c>
      <c r="V242" s="35">
        <f t="shared" si="149"/>
        <v>300</v>
      </c>
      <c r="W242" s="35">
        <f t="shared" si="149"/>
        <v>0</v>
      </c>
      <c r="X242" s="35">
        <f t="shared" si="149"/>
        <v>300</v>
      </c>
      <c r="Y242" s="35">
        <f>Y243+Y244</f>
        <v>0</v>
      </c>
      <c r="Z242" s="35">
        <f>Z243+Z244</f>
        <v>300</v>
      </c>
      <c r="AA242" s="35">
        <f>AA243+AA244</f>
        <v>0</v>
      </c>
      <c r="AB242" s="53">
        <f>AB243+AB244</f>
        <v>300</v>
      </c>
    </row>
    <row r="243" spans="1:28" s="11" customFormat="1" ht="15">
      <c r="A243" s="10" t="s">
        <v>222</v>
      </c>
      <c r="B243" s="10" t="s">
        <v>47</v>
      </c>
      <c r="C243" s="28" t="s">
        <v>47</v>
      </c>
      <c r="D243" s="52" t="s">
        <v>221</v>
      </c>
      <c r="E243" s="52" t="s">
        <v>46</v>
      </c>
      <c r="F243" s="53">
        <v>300</v>
      </c>
      <c r="G243" s="54">
        <v>-6</v>
      </c>
      <c r="H243" s="54">
        <f t="shared" si="144"/>
        <v>294</v>
      </c>
      <c r="I243" s="54"/>
      <c r="J243" s="54">
        <f t="shared" si="139"/>
        <v>294</v>
      </c>
      <c r="K243" s="54"/>
      <c r="L243" s="54">
        <f t="shared" si="140"/>
        <v>294</v>
      </c>
      <c r="M243" s="54"/>
      <c r="N243" s="54">
        <f t="shared" si="141"/>
        <v>294</v>
      </c>
      <c r="O243" s="54"/>
      <c r="P243" s="55">
        <f t="shared" si="142"/>
        <v>294</v>
      </c>
      <c r="Q243" s="55"/>
      <c r="R243" s="55">
        <f t="shared" si="143"/>
        <v>294</v>
      </c>
      <c r="S243" s="55"/>
      <c r="T243" s="35">
        <v>294</v>
      </c>
      <c r="U243" s="36"/>
      <c r="V243" s="36">
        <f>T243+U243</f>
        <v>294</v>
      </c>
      <c r="W243" s="36"/>
      <c r="X243" s="36">
        <f>V243+W243</f>
        <v>294</v>
      </c>
      <c r="Y243" s="36"/>
      <c r="Z243" s="36">
        <f>X243+Y243</f>
        <v>294</v>
      </c>
      <c r="AA243" s="36"/>
      <c r="AB243" s="82">
        <f>Z243+AA243</f>
        <v>294</v>
      </c>
    </row>
    <row r="244" spans="1:28" s="11" customFormat="1" ht="25.5">
      <c r="A244" s="10"/>
      <c r="B244" s="10"/>
      <c r="C244" s="21" t="s">
        <v>49</v>
      </c>
      <c r="D244" s="52" t="s">
        <v>221</v>
      </c>
      <c r="E244" s="52" t="s">
        <v>48</v>
      </c>
      <c r="F244" s="53">
        <v>0</v>
      </c>
      <c r="G244" s="54">
        <v>6</v>
      </c>
      <c r="H244" s="54">
        <f t="shared" si="144"/>
        <v>6</v>
      </c>
      <c r="I244" s="54"/>
      <c r="J244" s="54">
        <f t="shared" si="139"/>
        <v>6</v>
      </c>
      <c r="K244" s="54"/>
      <c r="L244" s="54">
        <f t="shared" si="140"/>
        <v>6</v>
      </c>
      <c r="M244" s="54"/>
      <c r="N244" s="54">
        <f t="shared" si="141"/>
        <v>6</v>
      </c>
      <c r="O244" s="54"/>
      <c r="P244" s="55">
        <f t="shared" si="142"/>
        <v>6</v>
      </c>
      <c r="Q244" s="55"/>
      <c r="R244" s="55">
        <f t="shared" si="143"/>
        <v>6</v>
      </c>
      <c r="S244" s="55"/>
      <c r="T244" s="35">
        <v>6</v>
      </c>
      <c r="U244" s="36"/>
      <c r="V244" s="36">
        <f>T244+U244</f>
        <v>6</v>
      </c>
      <c r="W244" s="36"/>
      <c r="X244" s="36">
        <f>V244+W244</f>
        <v>6</v>
      </c>
      <c r="Y244" s="36"/>
      <c r="Z244" s="36">
        <f>X244+Y244</f>
        <v>6</v>
      </c>
      <c r="AA244" s="36"/>
      <c r="AB244" s="82">
        <f>Z244+AA244</f>
        <v>6</v>
      </c>
    </row>
    <row r="245" spans="1:28" s="11" customFormat="1" ht="25.5">
      <c r="A245" s="10" t="s">
        <v>224</v>
      </c>
      <c r="B245" s="10" t="s">
        <v>35</v>
      </c>
      <c r="C245" s="45" t="s">
        <v>224</v>
      </c>
      <c r="D245" s="46" t="s">
        <v>223</v>
      </c>
      <c r="E245" s="46" t="s">
        <v>36</v>
      </c>
      <c r="F245" s="51">
        <v>118.8</v>
      </c>
      <c r="G245" s="54">
        <f>G246+G249</f>
        <v>0</v>
      </c>
      <c r="H245" s="48">
        <f t="shared" si="144"/>
        <v>118.8</v>
      </c>
      <c r="I245" s="54">
        <f>I246+I249</f>
        <v>0</v>
      </c>
      <c r="J245" s="48">
        <f t="shared" si="139"/>
        <v>118.8</v>
      </c>
      <c r="K245" s="54">
        <f>K246+K249</f>
        <v>-10</v>
      </c>
      <c r="L245" s="48">
        <f t="shared" si="140"/>
        <v>108.8</v>
      </c>
      <c r="M245" s="54">
        <f>M246+M249</f>
        <v>0</v>
      </c>
      <c r="N245" s="48">
        <f t="shared" si="141"/>
        <v>108.8</v>
      </c>
      <c r="O245" s="54">
        <f>O246+O249</f>
        <v>0</v>
      </c>
      <c r="P245" s="50">
        <f t="shared" si="142"/>
        <v>108.8</v>
      </c>
      <c r="Q245" s="55">
        <f>Q246+Q249</f>
        <v>0</v>
      </c>
      <c r="R245" s="50">
        <f t="shared" si="143"/>
        <v>108.8</v>
      </c>
      <c r="S245" s="55">
        <f aca="true" t="shared" si="150" ref="S245:X245">S246+S249</f>
        <v>0</v>
      </c>
      <c r="T245" s="34">
        <f t="shared" si="150"/>
        <v>112.12</v>
      </c>
      <c r="U245" s="34">
        <f t="shared" si="150"/>
        <v>0</v>
      </c>
      <c r="V245" s="34">
        <f t="shared" si="150"/>
        <v>112.12</v>
      </c>
      <c r="W245" s="34">
        <f t="shared" si="150"/>
        <v>0</v>
      </c>
      <c r="X245" s="34">
        <f t="shared" si="150"/>
        <v>112.12</v>
      </c>
      <c r="Y245" s="34">
        <f>Y246+Y249</f>
        <v>-25</v>
      </c>
      <c r="Z245" s="34">
        <f>Z246+Z249</f>
        <v>87.12</v>
      </c>
      <c r="AA245" s="34">
        <f>AA246+AA249</f>
        <v>0</v>
      </c>
      <c r="AB245" s="51">
        <f>AB246+AB249</f>
        <v>87.12</v>
      </c>
    </row>
    <row r="246" spans="1:28" s="11" customFormat="1" ht="25.5">
      <c r="A246" s="10" t="s">
        <v>67</v>
      </c>
      <c r="B246" s="10" t="s">
        <v>35</v>
      </c>
      <c r="C246" s="28" t="s">
        <v>67</v>
      </c>
      <c r="D246" s="52" t="s">
        <v>228</v>
      </c>
      <c r="E246" s="52" t="s">
        <v>36</v>
      </c>
      <c r="F246" s="53">
        <v>63.8</v>
      </c>
      <c r="G246" s="54">
        <f>G247</f>
        <v>0</v>
      </c>
      <c r="H246" s="54">
        <f t="shared" si="144"/>
        <v>63.8</v>
      </c>
      <c r="I246" s="54">
        <f>I247</f>
        <v>0</v>
      </c>
      <c r="J246" s="54">
        <f t="shared" si="139"/>
        <v>63.8</v>
      </c>
      <c r="K246" s="54">
        <f>K247</f>
        <v>-10</v>
      </c>
      <c r="L246" s="54">
        <f t="shared" si="140"/>
        <v>53.8</v>
      </c>
      <c r="M246" s="54">
        <f>M247</f>
        <v>0</v>
      </c>
      <c r="N246" s="54">
        <f t="shared" si="141"/>
        <v>53.8</v>
      </c>
      <c r="O246" s="54">
        <f>O247</f>
        <v>0</v>
      </c>
      <c r="P246" s="55">
        <f t="shared" si="142"/>
        <v>53.8</v>
      </c>
      <c r="Q246" s="55">
        <f>Q247</f>
        <v>0</v>
      </c>
      <c r="R246" s="55">
        <f t="shared" si="143"/>
        <v>53.8</v>
      </c>
      <c r="S246" s="55">
        <f aca="true" t="shared" si="151" ref="S246:AB247">S247</f>
        <v>0</v>
      </c>
      <c r="T246" s="35">
        <f t="shared" si="151"/>
        <v>57.12</v>
      </c>
      <c r="U246" s="35">
        <f t="shared" si="151"/>
        <v>0</v>
      </c>
      <c r="V246" s="35">
        <f t="shared" si="151"/>
        <v>57.12</v>
      </c>
      <c r="W246" s="35">
        <f t="shared" si="151"/>
        <v>0</v>
      </c>
      <c r="X246" s="35">
        <f t="shared" si="151"/>
        <v>57.12</v>
      </c>
      <c r="Y246" s="35">
        <f t="shared" si="151"/>
        <v>-25</v>
      </c>
      <c r="Z246" s="35">
        <f t="shared" si="151"/>
        <v>32.12</v>
      </c>
      <c r="AA246" s="35">
        <f t="shared" si="151"/>
        <v>0</v>
      </c>
      <c r="AB246" s="53">
        <f t="shared" si="151"/>
        <v>32.12</v>
      </c>
    </row>
    <row r="247" spans="1:28" s="11" customFormat="1" ht="15">
      <c r="A247" s="10" t="s">
        <v>230</v>
      </c>
      <c r="B247" s="10" t="s">
        <v>35</v>
      </c>
      <c r="C247" s="28" t="s">
        <v>230</v>
      </c>
      <c r="D247" s="52" t="s">
        <v>229</v>
      </c>
      <c r="E247" s="52" t="s">
        <v>36</v>
      </c>
      <c r="F247" s="53">
        <v>63.8</v>
      </c>
      <c r="G247" s="54">
        <f>G248</f>
        <v>0</v>
      </c>
      <c r="H247" s="54">
        <f t="shared" si="144"/>
        <v>63.8</v>
      </c>
      <c r="I247" s="54">
        <f>I248</f>
        <v>0</v>
      </c>
      <c r="J247" s="54">
        <f t="shared" si="139"/>
        <v>63.8</v>
      </c>
      <c r="K247" s="54">
        <f>K248</f>
        <v>-10</v>
      </c>
      <c r="L247" s="54">
        <f t="shared" si="140"/>
        <v>53.8</v>
      </c>
      <c r="M247" s="54">
        <f>M248</f>
        <v>0</v>
      </c>
      <c r="N247" s="54">
        <f t="shared" si="141"/>
        <v>53.8</v>
      </c>
      <c r="O247" s="54">
        <f>O248</f>
        <v>0</v>
      </c>
      <c r="P247" s="55">
        <f t="shared" si="142"/>
        <v>53.8</v>
      </c>
      <c r="Q247" s="55">
        <f>Q248</f>
        <v>0</v>
      </c>
      <c r="R247" s="55">
        <f t="shared" si="143"/>
        <v>53.8</v>
      </c>
      <c r="S247" s="55">
        <f t="shared" si="151"/>
        <v>0</v>
      </c>
      <c r="T247" s="35">
        <f t="shared" si="151"/>
        <v>57.12</v>
      </c>
      <c r="U247" s="35">
        <f t="shared" si="151"/>
        <v>0</v>
      </c>
      <c r="V247" s="35">
        <f t="shared" si="151"/>
        <v>57.12</v>
      </c>
      <c r="W247" s="35">
        <f t="shared" si="151"/>
        <v>0</v>
      </c>
      <c r="X247" s="35">
        <f t="shared" si="151"/>
        <v>57.12</v>
      </c>
      <c r="Y247" s="35">
        <f t="shared" si="151"/>
        <v>-25</v>
      </c>
      <c r="Z247" s="35">
        <f t="shared" si="151"/>
        <v>32.12</v>
      </c>
      <c r="AA247" s="35">
        <f t="shared" si="151"/>
        <v>0</v>
      </c>
      <c r="AB247" s="53">
        <f t="shared" si="151"/>
        <v>32.12</v>
      </c>
    </row>
    <row r="248" spans="1:28" s="11" customFormat="1" ht="15">
      <c r="A248" s="10" t="s">
        <v>230</v>
      </c>
      <c r="B248" s="10" t="s">
        <v>47</v>
      </c>
      <c r="C248" s="28" t="s">
        <v>47</v>
      </c>
      <c r="D248" s="52" t="s">
        <v>229</v>
      </c>
      <c r="E248" s="52" t="s">
        <v>46</v>
      </c>
      <c r="F248" s="53">
        <v>63.8</v>
      </c>
      <c r="G248" s="54"/>
      <c r="H248" s="54">
        <f t="shared" si="144"/>
        <v>63.8</v>
      </c>
      <c r="I248" s="54"/>
      <c r="J248" s="54">
        <f t="shared" si="139"/>
        <v>63.8</v>
      </c>
      <c r="K248" s="54">
        <v>-10</v>
      </c>
      <c r="L248" s="54">
        <f t="shared" si="140"/>
        <v>53.8</v>
      </c>
      <c r="M248" s="54"/>
      <c r="N248" s="54">
        <f t="shared" si="141"/>
        <v>53.8</v>
      </c>
      <c r="O248" s="54"/>
      <c r="P248" s="55">
        <f t="shared" si="142"/>
        <v>53.8</v>
      </c>
      <c r="Q248" s="55"/>
      <c r="R248" s="55">
        <f t="shared" si="143"/>
        <v>53.8</v>
      </c>
      <c r="S248" s="55"/>
      <c r="T248" s="35">
        <v>57.12</v>
      </c>
      <c r="U248" s="36"/>
      <c r="V248" s="36">
        <f>T248+U248</f>
        <v>57.12</v>
      </c>
      <c r="W248" s="36"/>
      <c r="X248" s="36">
        <f>V248+W248</f>
        <v>57.12</v>
      </c>
      <c r="Y248" s="36">
        <v>-25</v>
      </c>
      <c r="Z248" s="36">
        <f>X248+Y248</f>
        <v>32.12</v>
      </c>
      <c r="AA248" s="36"/>
      <c r="AB248" s="82">
        <f>Z248+AA248</f>
        <v>32.12</v>
      </c>
    </row>
    <row r="249" spans="1:28" s="11" customFormat="1" ht="38.25">
      <c r="A249" s="10" t="s">
        <v>131</v>
      </c>
      <c r="B249" s="10" t="s">
        <v>35</v>
      </c>
      <c r="C249" s="28" t="s">
        <v>131</v>
      </c>
      <c r="D249" s="52" t="s">
        <v>225</v>
      </c>
      <c r="E249" s="52" t="s">
        <v>36</v>
      </c>
      <c r="F249" s="53">
        <v>55</v>
      </c>
      <c r="G249" s="54">
        <f>G250</f>
        <v>0</v>
      </c>
      <c r="H249" s="54">
        <f t="shared" si="144"/>
        <v>55</v>
      </c>
      <c r="I249" s="54">
        <f>I250</f>
        <v>0</v>
      </c>
      <c r="J249" s="54">
        <f t="shared" si="139"/>
        <v>55</v>
      </c>
      <c r="K249" s="54">
        <f>K250</f>
        <v>0</v>
      </c>
      <c r="L249" s="54">
        <f t="shared" si="140"/>
        <v>55</v>
      </c>
      <c r="M249" s="54">
        <f>M250</f>
        <v>0</v>
      </c>
      <c r="N249" s="54">
        <f t="shared" si="141"/>
        <v>55</v>
      </c>
      <c r="O249" s="54">
        <f>O250</f>
        <v>0</v>
      </c>
      <c r="P249" s="55">
        <f t="shared" si="142"/>
        <v>55</v>
      </c>
      <c r="Q249" s="55">
        <f>Q250</f>
        <v>0</v>
      </c>
      <c r="R249" s="55">
        <f t="shared" si="143"/>
        <v>55</v>
      </c>
      <c r="S249" s="55">
        <f aca="true" t="shared" si="152" ref="S249:AB250">S250</f>
        <v>0</v>
      </c>
      <c r="T249" s="35">
        <f t="shared" si="152"/>
        <v>55</v>
      </c>
      <c r="U249" s="35">
        <f t="shared" si="152"/>
        <v>0</v>
      </c>
      <c r="V249" s="35">
        <f t="shared" si="152"/>
        <v>55</v>
      </c>
      <c r="W249" s="35">
        <f t="shared" si="152"/>
        <v>0</v>
      </c>
      <c r="X249" s="35">
        <f t="shared" si="152"/>
        <v>55</v>
      </c>
      <c r="Y249" s="35">
        <f t="shared" si="152"/>
        <v>0</v>
      </c>
      <c r="Z249" s="35">
        <f t="shared" si="152"/>
        <v>55</v>
      </c>
      <c r="AA249" s="35">
        <f t="shared" si="152"/>
        <v>0</v>
      </c>
      <c r="AB249" s="53">
        <f t="shared" si="152"/>
        <v>55</v>
      </c>
    </row>
    <row r="250" spans="1:28" s="11" customFormat="1" ht="140.25">
      <c r="A250" s="10" t="s">
        <v>227</v>
      </c>
      <c r="B250" s="10" t="s">
        <v>35</v>
      </c>
      <c r="C250" s="28" t="s">
        <v>227</v>
      </c>
      <c r="D250" s="52" t="s">
        <v>226</v>
      </c>
      <c r="E250" s="52" t="s">
        <v>36</v>
      </c>
      <c r="F250" s="53">
        <v>55</v>
      </c>
      <c r="G250" s="54">
        <f>G251</f>
        <v>0</v>
      </c>
      <c r="H250" s="54">
        <f t="shared" si="144"/>
        <v>55</v>
      </c>
      <c r="I250" s="54">
        <f>I251</f>
        <v>0</v>
      </c>
      <c r="J250" s="54">
        <f t="shared" si="139"/>
        <v>55</v>
      </c>
      <c r="K250" s="54">
        <f>K251</f>
        <v>0</v>
      </c>
      <c r="L250" s="54">
        <f t="shared" si="140"/>
        <v>55</v>
      </c>
      <c r="M250" s="54">
        <f>M251</f>
        <v>0</v>
      </c>
      <c r="N250" s="54">
        <f t="shared" si="141"/>
        <v>55</v>
      </c>
      <c r="O250" s="54">
        <f>O251</f>
        <v>0</v>
      </c>
      <c r="P250" s="55">
        <f t="shared" si="142"/>
        <v>55</v>
      </c>
      <c r="Q250" s="55">
        <f>Q251</f>
        <v>0</v>
      </c>
      <c r="R250" s="55">
        <f t="shared" si="143"/>
        <v>55</v>
      </c>
      <c r="S250" s="55">
        <f t="shared" si="152"/>
        <v>0</v>
      </c>
      <c r="T250" s="35">
        <f t="shared" si="152"/>
        <v>55</v>
      </c>
      <c r="U250" s="35">
        <f t="shared" si="152"/>
        <v>0</v>
      </c>
      <c r="V250" s="35">
        <f t="shared" si="152"/>
        <v>55</v>
      </c>
      <c r="W250" s="35">
        <f t="shared" si="152"/>
        <v>0</v>
      </c>
      <c r="X250" s="35">
        <f t="shared" si="152"/>
        <v>55</v>
      </c>
      <c r="Y250" s="35">
        <f t="shared" si="152"/>
        <v>0</v>
      </c>
      <c r="Z250" s="35">
        <f t="shared" si="152"/>
        <v>55</v>
      </c>
      <c r="AA250" s="35">
        <f t="shared" si="152"/>
        <v>0</v>
      </c>
      <c r="AB250" s="53">
        <f t="shared" si="152"/>
        <v>55</v>
      </c>
    </row>
    <row r="251" spans="1:28" s="11" customFormat="1" ht="15">
      <c r="A251" s="10" t="s">
        <v>227</v>
      </c>
      <c r="B251" s="10" t="s">
        <v>47</v>
      </c>
      <c r="C251" s="28" t="s">
        <v>47</v>
      </c>
      <c r="D251" s="52" t="s">
        <v>226</v>
      </c>
      <c r="E251" s="52" t="s">
        <v>46</v>
      </c>
      <c r="F251" s="53">
        <v>55</v>
      </c>
      <c r="G251" s="54"/>
      <c r="H251" s="54">
        <f t="shared" si="144"/>
        <v>55</v>
      </c>
      <c r="I251" s="54"/>
      <c r="J251" s="54">
        <f t="shared" si="139"/>
        <v>55</v>
      </c>
      <c r="K251" s="54"/>
      <c r="L251" s="54">
        <f t="shared" si="140"/>
        <v>55</v>
      </c>
      <c r="M251" s="54"/>
      <c r="N251" s="54">
        <f t="shared" si="141"/>
        <v>55</v>
      </c>
      <c r="O251" s="54"/>
      <c r="P251" s="55">
        <f t="shared" si="142"/>
        <v>55</v>
      </c>
      <c r="Q251" s="55"/>
      <c r="R251" s="55">
        <f t="shared" si="143"/>
        <v>55</v>
      </c>
      <c r="S251" s="55"/>
      <c r="T251" s="35">
        <v>55</v>
      </c>
      <c r="U251" s="36"/>
      <c r="V251" s="36">
        <f>T251+U251</f>
        <v>55</v>
      </c>
      <c r="W251" s="36"/>
      <c r="X251" s="36">
        <f>V251+W251</f>
        <v>55</v>
      </c>
      <c r="Y251" s="36"/>
      <c r="Z251" s="36">
        <f>X251+Y251</f>
        <v>55</v>
      </c>
      <c r="AA251" s="36"/>
      <c r="AB251" s="82">
        <f>Z251+AA251</f>
        <v>55</v>
      </c>
    </row>
    <row r="252" spans="1:28" s="11" customFormat="1" ht="25.5">
      <c r="A252" s="10" t="s">
        <v>232</v>
      </c>
      <c r="B252" s="10" t="s">
        <v>35</v>
      </c>
      <c r="C252" s="45" t="s">
        <v>232</v>
      </c>
      <c r="D252" s="46" t="s">
        <v>231</v>
      </c>
      <c r="E252" s="46" t="s">
        <v>36</v>
      </c>
      <c r="F252" s="51">
        <v>179</v>
      </c>
      <c r="G252" s="54">
        <f>G253</f>
        <v>0</v>
      </c>
      <c r="H252" s="48">
        <f t="shared" si="144"/>
        <v>179</v>
      </c>
      <c r="I252" s="54">
        <f>I253</f>
        <v>0</v>
      </c>
      <c r="J252" s="48">
        <f t="shared" si="139"/>
        <v>179</v>
      </c>
      <c r="K252" s="54">
        <f>K253</f>
        <v>0</v>
      </c>
      <c r="L252" s="48">
        <f t="shared" si="140"/>
        <v>179</v>
      </c>
      <c r="M252" s="54">
        <f>M253</f>
        <v>0</v>
      </c>
      <c r="N252" s="48">
        <f t="shared" si="141"/>
        <v>179</v>
      </c>
      <c r="O252" s="54">
        <f>O253</f>
        <v>0</v>
      </c>
      <c r="P252" s="50">
        <f t="shared" si="142"/>
        <v>179</v>
      </c>
      <c r="Q252" s="55">
        <f>Q253</f>
        <v>0</v>
      </c>
      <c r="R252" s="50">
        <f t="shared" si="143"/>
        <v>179</v>
      </c>
      <c r="S252" s="55">
        <f aca="true" t="shared" si="153" ref="S252:AB254">S253</f>
        <v>0</v>
      </c>
      <c r="T252" s="34">
        <f t="shared" si="153"/>
        <v>179</v>
      </c>
      <c r="U252" s="34">
        <f t="shared" si="153"/>
        <v>0</v>
      </c>
      <c r="V252" s="34">
        <f t="shared" si="153"/>
        <v>179</v>
      </c>
      <c r="W252" s="34">
        <f t="shared" si="153"/>
        <v>0</v>
      </c>
      <c r="X252" s="34">
        <f t="shared" si="153"/>
        <v>179</v>
      </c>
      <c r="Y252" s="34">
        <f t="shared" si="153"/>
        <v>-68.8</v>
      </c>
      <c r="Z252" s="34">
        <f t="shared" si="153"/>
        <v>110.2</v>
      </c>
      <c r="AA252" s="34">
        <f t="shared" si="153"/>
        <v>0</v>
      </c>
      <c r="AB252" s="51">
        <f t="shared" si="153"/>
        <v>110.2</v>
      </c>
    </row>
    <row r="253" spans="1:28" s="11" customFormat="1" ht="15">
      <c r="A253" s="10" t="s">
        <v>193</v>
      </c>
      <c r="B253" s="10" t="s">
        <v>35</v>
      </c>
      <c r="C253" s="28" t="s">
        <v>193</v>
      </c>
      <c r="D253" s="52" t="s">
        <v>233</v>
      </c>
      <c r="E253" s="52" t="s">
        <v>36</v>
      </c>
      <c r="F253" s="53">
        <v>179</v>
      </c>
      <c r="G253" s="54">
        <f>G254</f>
        <v>0</v>
      </c>
      <c r="H253" s="54">
        <f t="shared" si="144"/>
        <v>179</v>
      </c>
      <c r="I253" s="54">
        <f>I254</f>
        <v>0</v>
      </c>
      <c r="J253" s="54">
        <f t="shared" si="139"/>
        <v>179</v>
      </c>
      <c r="K253" s="54">
        <f>K254</f>
        <v>0</v>
      </c>
      <c r="L253" s="54">
        <f t="shared" si="140"/>
        <v>179</v>
      </c>
      <c r="M253" s="54">
        <f>M254</f>
        <v>0</v>
      </c>
      <c r="N253" s="54">
        <f t="shared" si="141"/>
        <v>179</v>
      </c>
      <c r="O253" s="54">
        <f>O254</f>
        <v>0</v>
      </c>
      <c r="P253" s="55">
        <f t="shared" si="142"/>
        <v>179</v>
      </c>
      <c r="Q253" s="55">
        <f>Q254</f>
        <v>0</v>
      </c>
      <c r="R253" s="55">
        <f t="shared" si="143"/>
        <v>179</v>
      </c>
      <c r="S253" s="55">
        <f t="shared" si="153"/>
        <v>0</v>
      </c>
      <c r="T253" s="35">
        <f t="shared" si="153"/>
        <v>179</v>
      </c>
      <c r="U253" s="35">
        <f t="shared" si="153"/>
        <v>0</v>
      </c>
      <c r="V253" s="35">
        <f t="shared" si="153"/>
        <v>179</v>
      </c>
      <c r="W253" s="35">
        <f t="shared" si="153"/>
        <v>0</v>
      </c>
      <c r="X253" s="35">
        <f t="shared" si="153"/>
        <v>179</v>
      </c>
      <c r="Y253" s="35">
        <f t="shared" si="153"/>
        <v>-68.8</v>
      </c>
      <c r="Z253" s="35">
        <f t="shared" si="153"/>
        <v>110.2</v>
      </c>
      <c r="AA253" s="35">
        <f t="shared" si="153"/>
        <v>0</v>
      </c>
      <c r="AB253" s="53">
        <f t="shared" si="153"/>
        <v>110.2</v>
      </c>
    </row>
    <row r="254" spans="1:28" s="11" customFormat="1" ht="15">
      <c r="A254" s="10" t="s">
        <v>235</v>
      </c>
      <c r="B254" s="10" t="s">
        <v>35</v>
      </c>
      <c r="C254" s="28" t="s">
        <v>235</v>
      </c>
      <c r="D254" s="52" t="s">
        <v>234</v>
      </c>
      <c r="E254" s="52" t="s">
        <v>36</v>
      </c>
      <c r="F254" s="53">
        <v>179</v>
      </c>
      <c r="G254" s="54">
        <f>G255</f>
        <v>0</v>
      </c>
      <c r="H254" s="54">
        <f t="shared" si="144"/>
        <v>179</v>
      </c>
      <c r="I254" s="54">
        <f>I255</f>
        <v>0</v>
      </c>
      <c r="J254" s="54">
        <f t="shared" si="139"/>
        <v>179</v>
      </c>
      <c r="K254" s="54">
        <f>K255</f>
        <v>0</v>
      </c>
      <c r="L254" s="54">
        <f t="shared" si="140"/>
        <v>179</v>
      </c>
      <c r="M254" s="54">
        <f>M255</f>
        <v>0</v>
      </c>
      <c r="N254" s="54">
        <f t="shared" si="141"/>
        <v>179</v>
      </c>
      <c r="O254" s="54">
        <f>O255</f>
        <v>0</v>
      </c>
      <c r="P254" s="55">
        <f t="shared" si="142"/>
        <v>179</v>
      </c>
      <c r="Q254" s="55">
        <f>Q255</f>
        <v>0</v>
      </c>
      <c r="R254" s="55">
        <f t="shared" si="143"/>
        <v>179</v>
      </c>
      <c r="S254" s="55">
        <f t="shared" si="153"/>
        <v>0</v>
      </c>
      <c r="T254" s="35">
        <f t="shared" si="153"/>
        <v>179</v>
      </c>
      <c r="U254" s="35">
        <f t="shared" si="153"/>
        <v>0</v>
      </c>
      <c r="V254" s="35">
        <f t="shared" si="153"/>
        <v>179</v>
      </c>
      <c r="W254" s="35">
        <f t="shared" si="153"/>
        <v>0</v>
      </c>
      <c r="X254" s="35">
        <f t="shared" si="153"/>
        <v>179</v>
      </c>
      <c r="Y254" s="35">
        <f t="shared" si="153"/>
        <v>-68.8</v>
      </c>
      <c r="Z254" s="35">
        <f t="shared" si="153"/>
        <v>110.2</v>
      </c>
      <c r="AA254" s="35">
        <f t="shared" si="153"/>
        <v>0</v>
      </c>
      <c r="AB254" s="53">
        <f t="shared" si="153"/>
        <v>110.2</v>
      </c>
    </row>
    <row r="255" spans="1:28" s="11" customFormat="1" ht="15">
      <c r="A255" s="10" t="s">
        <v>235</v>
      </c>
      <c r="B255" s="10" t="s">
        <v>47</v>
      </c>
      <c r="C255" s="28" t="s">
        <v>47</v>
      </c>
      <c r="D255" s="52" t="s">
        <v>234</v>
      </c>
      <c r="E255" s="52" t="s">
        <v>46</v>
      </c>
      <c r="F255" s="53">
        <v>179</v>
      </c>
      <c r="G255" s="54"/>
      <c r="H255" s="54">
        <f t="shared" si="144"/>
        <v>179</v>
      </c>
      <c r="I255" s="54"/>
      <c r="J255" s="54">
        <f t="shared" si="139"/>
        <v>179</v>
      </c>
      <c r="K255" s="54"/>
      <c r="L255" s="54">
        <f t="shared" si="140"/>
        <v>179</v>
      </c>
      <c r="M255" s="54"/>
      <c r="N255" s="54">
        <f t="shared" si="141"/>
        <v>179</v>
      </c>
      <c r="O255" s="54"/>
      <c r="P255" s="55">
        <f t="shared" si="142"/>
        <v>179</v>
      </c>
      <c r="Q255" s="55"/>
      <c r="R255" s="55">
        <f t="shared" si="143"/>
        <v>179</v>
      </c>
      <c r="S255" s="55"/>
      <c r="T255" s="35">
        <v>179</v>
      </c>
      <c r="U255" s="36"/>
      <c r="V255" s="36">
        <f>T255+U255</f>
        <v>179</v>
      </c>
      <c r="W255" s="36"/>
      <c r="X255" s="36">
        <f>V255+W255</f>
        <v>179</v>
      </c>
      <c r="Y255" s="36">
        <v>-68.8</v>
      </c>
      <c r="Z255" s="36">
        <f>X255+Y255</f>
        <v>110.2</v>
      </c>
      <c r="AA255" s="36"/>
      <c r="AB255" s="82">
        <f>Z255+AA255</f>
        <v>110.2</v>
      </c>
    </row>
    <row r="256" spans="1:28" s="11" customFormat="1" ht="25.5">
      <c r="A256" s="10" t="s">
        <v>237</v>
      </c>
      <c r="B256" s="10" t="s">
        <v>35</v>
      </c>
      <c r="C256" s="45" t="s">
        <v>237</v>
      </c>
      <c r="D256" s="46" t="s">
        <v>236</v>
      </c>
      <c r="E256" s="46" t="s">
        <v>36</v>
      </c>
      <c r="F256" s="51">
        <f>F257+F261+F264</f>
        <v>18892.7</v>
      </c>
      <c r="G256" s="54">
        <f>G257+G261+G264</f>
        <v>1465.47164</v>
      </c>
      <c r="H256" s="48">
        <f t="shared" si="144"/>
        <v>20358.17164</v>
      </c>
      <c r="I256" s="54">
        <f>I257+I261</f>
        <v>0</v>
      </c>
      <c r="J256" s="48">
        <f t="shared" si="139"/>
        <v>20358.17164</v>
      </c>
      <c r="K256" s="54">
        <f>K257+K261</f>
        <v>1607</v>
      </c>
      <c r="L256" s="48">
        <f t="shared" si="140"/>
        <v>21965.17164</v>
      </c>
      <c r="M256" s="54">
        <f>M257+M261</f>
        <v>0</v>
      </c>
      <c r="N256" s="48">
        <f t="shared" si="141"/>
        <v>21965.17164</v>
      </c>
      <c r="O256" s="54">
        <f>O257+O261</f>
        <v>0</v>
      </c>
      <c r="P256" s="50">
        <f>P257+P261+P264</f>
        <v>21965.17164</v>
      </c>
      <c r="Q256" s="55">
        <f>Q257+Q261</f>
        <v>0</v>
      </c>
      <c r="R256" s="50">
        <f t="shared" si="143"/>
        <v>21965.17164</v>
      </c>
      <c r="S256" s="55">
        <f>S257+S261</f>
        <v>0</v>
      </c>
      <c r="T256" s="34">
        <f aca="true" t="shared" si="154" ref="T256:Z256">T257+T261+T264</f>
        <v>19967.89</v>
      </c>
      <c r="U256" s="34">
        <f t="shared" si="154"/>
        <v>170.34673</v>
      </c>
      <c r="V256" s="34">
        <f t="shared" si="154"/>
        <v>20138.23673</v>
      </c>
      <c r="W256" s="34">
        <f t="shared" si="154"/>
        <v>0</v>
      </c>
      <c r="X256" s="34">
        <f t="shared" si="154"/>
        <v>20138.23673</v>
      </c>
      <c r="Y256" s="34">
        <f t="shared" si="154"/>
        <v>964.923</v>
      </c>
      <c r="Z256" s="34">
        <f t="shared" si="154"/>
        <v>21103.15973</v>
      </c>
      <c r="AA256" s="34">
        <f>AA257+AA261+AA264</f>
        <v>0</v>
      </c>
      <c r="AB256" s="51">
        <f>AB257+AB261+AB264</f>
        <v>21103.15973</v>
      </c>
    </row>
    <row r="257" spans="1:28" s="11" customFormat="1" ht="15">
      <c r="A257" s="10" t="s">
        <v>193</v>
      </c>
      <c r="B257" s="10" t="s">
        <v>35</v>
      </c>
      <c r="C257" s="28" t="s">
        <v>193</v>
      </c>
      <c r="D257" s="52" t="s">
        <v>238</v>
      </c>
      <c r="E257" s="52" t="s">
        <v>36</v>
      </c>
      <c r="F257" s="53">
        <v>1066.6</v>
      </c>
      <c r="G257" s="54">
        <f>G258</f>
        <v>0</v>
      </c>
      <c r="H257" s="54">
        <f t="shared" si="144"/>
        <v>1066.6</v>
      </c>
      <c r="I257" s="54">
        <f>I258</f>
        <v>0</v>
      </c>
      <c r="J257" s="54">
        <f t="shared" si="139"/>
        <v>1066.6</v>
      </c>
      <c r="K257" s="54">
        <f>K258</f>
        <v>0</v>
      </c>
      <c r="L257" s="54">
        <f t="shared" si="140"/>
        <v>1066.6</v>
      </c>
      <c r="M257" s="54">
        <f>M258</f>
        <v>0</v>
      </c>
      <c r="N257" s="54">
        <f t="shared" si="141"/>
        <v>1066.6</v>
      </c>
      <c r="O257" s="54">
        <f>O258</f>
        <v>0</v>
      </c>
      <c r="P257" s="55">
        <f t="shared" si="142"/>
        <v>1066.6</v>
      </c>
      <c r="Q257" s="55">
        <f>Q258</f>
        <v>0</v>
      </c>
      <c r="R257" s="55">
        <f t="shared" si="143"/>
        <v>1066.6</v>
      </c>
      <c r="S257" s="55">
        <f aca="true" t="shared" si="155" ref="S257:AB259">S258</f>
        <v>0</v>
      </c>
      <c r="T257" s="35">
        <f t="shared" si="155"/>
        <v>1162.59</v>
      </c>
      <c r="U257" s="35">
        <f t="shared" si="155"/>
        <v>0</v>
      </c>
      <c r="V257" s="35">
        <f t="shared" si="155"/>
        <v>1162.59</v>
      </c>
      <c r="W257" s="35">
        <f t="shared" si="155"/>
        <v>0</v>
      </c>
      <c r="X257" s="35">
        <f t="shared" si="155"/>
        <v>1162.59</v>
      </c>
      <c r="Y257" s="35">
        <f t="shared" si="155"/>
        <v>0</v>
      </c>
      <c r="Z257" s="35">
        <f t="shared" si="155"/>
        <v>1162.59</v>
      </c>
      <c r="AA257" s="35">
        <f t="shared" si="155"/>
        <v>0</v>
      </c>
      <c r="AB257" s="53">
        <f t="shared" si="155"/>
        <v>1162.59</v>
      </c>
    </row>
    <row r="258" spans="1:28" s="11" customFormat="1" ht="15">
      <c r="A258" s="10" t="s">
        <v>240</v>
      </c>
      <c r="B258" s="10" t="s">
        <v>35</v>
      </c>
      <c r="C258" s="28" t="s">
        <v>240</v>
      </c>
      <c r="D258" s="52" t="s">
        <v>239</v>
      </c>
      <c r="E258" s="52" t="s">
        <v>36</v>
      </c>
      <c r="F258" s="53">
        <v>1066.6</v>
      </c>
      <c r="G258" s="54">
        <f>G259</f>
        <v>0</v>
      </c>
      <c r="H258" s="54">
        <f t="shared" si="144"/>
        <v>1066.6</v>
      </c>
      <c r="I258" s="54">
        <f>I259</f>
        <v>0</v>
      </c>
      <c r="J258" s="54">
        <f t="shared" si="139"/>
        <v>1066.6</v>
      </c>
      <c r="K258" s="54">
        <f>K259</f>
        <v>0</v>
      </c>
      <c r="L258" s="54">
        <f t="shared" si="140"/>
        <v>1066.6</v>
      </c>
      <c r="M258" s="54">
        <f>M259</f>
        <v>0</v>
      </c>
      <c r="N258" s="54">
        <f t="shared" si="141"/>
        <v>1066.6</v>
      </c>
      <c r="O258" s="54">
        <f>O259</f>
        <v>0</v>
      </c>
      <c r="P258" s="55">
        <f t="shared" si="142"/>
        <v>1066.6</v>
      </c>
      <c r="Q258" s="55">
        <f>Q259</f>
        <v>0</v>
      </c>
      <c r="R258" s="55">
        <f t="shared" si="143"/>
        <v>1066.6</v>
      </c>
      <c r="S258" s="55">
        <f t="shared" si="155"/>
        <v>0</v>
      </c>
      <c r="T258" s="35">
        <f t="shared" si="155"/>
        <v>1162.59</v>
      </c>
      <c r="U258" s="35">
        <f t="shared" si="155"/>
        <v>0</v>
      </c>
      <c r="V258" s="35">
        <f t="shared" si="155"/>
        <v>1162.59</v>
      </c>
      <c r="W258" s="35">
        <f t="shared" si="155"/>
        <v>0</v>
      </c>
      <c r="X258" s="35">
        <f t="shared" si="155"/>
        <v>1162.59</v>
      </c>
      <c r="Y258" s="35">
        <f t="shared" si="155"/>
        <v>0</v>
      </c>
      <c r="Z258" s="35">
        <f t="shared" si="155"/>
        <v>1162.59</v>
      </c>
      <c r="AA258" s="35">
        <f t="shared" si="155"/>
        <v>0</v>
      </c>
      <c r="AB258" s="53">
        <f t="shared" si="155"/>
        <v>1162.59</v>
      </c>
    </row>
    <row r="259" spans="1:28" s="11" customFormat="1" ht="15">
      <c r="A259" s="10" t="s">
        <v>242</v>
      </c>
      <c r="B259" s="10" t="s">
        <v>35</v>
      </c>
      <c r="C259" s="28" t="s">
        <v>242</v>
      </c>
      <c r="D259" s="52" t="s">
        <v>241</v>
      </c>
      <c r="E259" s="52" t="s">
        <v>36</v>
      </c>
      <c r="F259" s="53">
        <v>1066.6</v>
      </c>
      <c r="G259" s="54">
        <f>G260</f>
        <v>0</v>
      </c>
      <c r="H259" s="54">
        <f t="shared" si="144"/>
        <v>1066.6</v>
      </c>
      <c r="I259" s="54">
        <f>I260</f>
        <v>0</v>
      </c>
      <c r="J259" s="54">
        <f t="shared" si="139"/>
        <v>1066.6</v>
      </c>
      <c r="K259" s="54">
        <f>K260</f>
        <v>0</v>
      </c>
      <c r="L259" s="54">
        <f t="shared" si="140"/>
        <v>1066.6</v>
      </c>
      <c r="M259" s="54">
        <f>M260</f>
        <v>0</v>
      </c>
      <c r="N259" s="54">
        <f t="shared" si="141"/>
        <v>1066.6</v>
      </c>
      <c r="O259" s="54">
        <f>O260</f>
        <v>0</v>
      </c>
      <c r="P259" s="55">
        <f t="shared" si="142"/>
        <v>1066.6</v>
      </c>
      <c r="Q259" s="55">
        <f>Q260</f>
        <v>0</v>
      </c>
      <c r="R259" s="55">
        <f t="shared" si="143"/>
        <v>1066.6</v>
      </c>
      <c r="S259" s="55">
        <f t="shared" si="155"/>
        <v>0</v>
      </c>
      <c r="T259" s="35">
        <f t="shared" si="155"/>
        <v>1162.59</v>
      </c>
      <c r="U259" s="35">
        <f t="shared" si="155"/>
        <v>0</v>
      </c>
      <c r="V259" s="35">
        <f t="shared" si="155"/>
        <v>1162.59</v>
      </c>
      <c r="W259" s="35">
        <f t="shared" si="155"/>
        <v>0</v>
      </c>
      <c r="X259" s="35">
        <f t="shared" si="155"/>
        <v>1162.59</v>
      </c>
      <c r="Y259" s="35">
        <f t="shared" si="155"/>
        <v>0</v>
      </c>
      <c r="Z259" s="35">
        <f t="shared" si="155"/>
        <v>1162.59</v>
      </c>
      <c r="AA259" s="35">
        <f t="shared" si="155"/>
        <v>0</v>
      </c>
      <c r="AB259" s="53">
        <f t="shared" si="155"/>
        <v>1162.59</v>
      </c>
    </row>
    <row r="260" spans="1:28" s="11" customFormat="1" ht="15">
      <c r="A260" s="10" t="s">
        <v>242</v>
      </c>
      <c r="B260" s="10" t="s">
        <v>76</v>
      </c>
      <c r="C260" s="28" t="s">
        <v>76</v>
      </c>
      <c r="D260" s="52" t="s">
        <v>241</v>
      </c>
      <c r="E260" s="52" t="s">
        <v>75</v>
      </c>
      <c r="F260" s="53">
        <v>1066.6</v>
      </c>
      <c r="G260" s="54"/>
      <c r="H260" s="54">
        <f t="shared" si="144"/>
        <v>1066.6</v>
      </c>
      <c r="I260" s="54"/>
      <c r="J260" s="54">
        <f t="shared" si="139"/>
        <v>1066.6</v>
      </c>
      <c r="K260" s="54"/>
      <c r="L260" s="54">
        <f t="shared" si="140"/>
        <v>1066.6</v>
      </c>
      <c r="M260" s="54"/>
      <c r="N260" s="54">
        <f t="shared" si="141"/>
        <v>1066.6</v>
      </c>
      <c r="O260" s="54"/>
      <c r="P260" s="55">
        <f t="shared" si="142"/>
        <v>1066.6</v>
      </c>
      <c r="Q260" s="55"/>
      <c r="R260" s="55">
        <f t="shared" si="143"/>
        <v>1066.6</v>
      </c>
      <c r="S260" s="55"/>
      <c r="T260" s="35">
        <v>1162.59</v>
      </c>
      <c r="U260" s="36"/>
      <c r="V260" s="36">
        <f>T260+U260</f>
        <v>1162.59</v>
      </c>
      <c r="W260" s="36"/>
      <c r="X260" s="36">
        <f>V260+W260</f>
        <v>1162.59</v>
      </c>
      <c r="Y260" s="36"/>
      <c r="Z260" s="36">
        <f>X260+Y260</f>
        <v>1162.59</v>
      </c>
      <c r="AA260" s="36"/>
      <c r="AB260" s="82">
        <f>Z260+AA260</f>
        <v>1162.59</v>
      </c>
    </row>
    <row r="261" spans="1:28" s="11" customFormat="1" ht="38.25">
      <c r="A261" s="10" t="s">
        <v>95</v>
      </c>
      <c r="B261" s="10" t="s">
        <v>35</v>
      </c>
      <c r="C261" s="28" t="s">
        <v>95</v>
      </c>
      <c r="D261" s="52" t="s">
        <v>243</v>
      </c>
      <c r="E261" s="52" t="s">
        <v>36</v>
      </c>
      <c r="F261" s="53">
        <v>14307</v>
      </c>
      <c r="G261" s="55">
        <f>G262</f>
        <v>1769.76</v>
      </c>
      <c r="H261" s="55">
        <f t="shared" si="144"/>
        <v>16076.76</v>
      </c>
      <c r="I261" s="55">
        <f>I262+I264</f>
        <v>0</v>
      </c>
      <c r="J261" s="55">
        <f t="shared" si="139"/>
        <v>16076.76</v>
      </c>
      <c r="K261" s="55">
        <f>K262+K264</f>
        <v>1607</v>
      </c>
      <c r="L261" s="55">
        <f t="shared" si="140"/>
        <v>17683.760000000002</v>
      </c>
      <c r="M261" s="55">
        <f>M262+M264</f>
        <v>0</v>
      </c>
      <c r="N261" s="55">
        <f t="shared" si="141"/>
        <v>17683.760000000002</v>
      </c>
      <c r="O261" s="55">
        <f>O262+O264</f>
        <v>0</v>
      </c>
      <c r="P261" s="55">
        <f t="shared" si="142"/>
        <v>17683.760000000002</v>
      </c>
      <c r="Q261" s="55">
        <f>Q262+Q264</f>
        <v>0</v>
      </c>
      <c r="R261" s="55">
        <f t="shared" si="143"/>
        <v>17683.760000000002</v>
      </c>
      <c r="S261" s="55">
        <f>S262+S264</f>
        <v>0</v>
      </c>
      <c r="T261" s="35">
        <f aca="true" t="shared" si="156" ref="T261:AB262">T262</f>
        <v>16175</v>
      </c>
      <c r="U261" s="35">
        <f t="shared" si="156"/>
        <v>0</v>
      </c>
      <c r="V261" s="35">
        <f t="shared" si="156"/>
        <v>16175</v>
      </c>
      <c r="W261" s="35">
        <f t="shared" si="156"/>
        <v>0</v>
      </c>
      <c r="X261" s="35">
        <f t="shared" si="156"/>
        <v>16175</v>
      </c>
      <c r="Y261" s="35">
        <f t="shared" si="156"/>
        <v>964.923</v>
      </c>
      <c r="Z261" s="35">
        <f t="shared" si="156"/>
        <v>17139.923</v>
      </c>
      <c r="AA261" s="35">
        <f t="shared" si="156"/>
        <v>0</v>
      </c>
      <c r="AB261" s="53">
        <f t="shared" si="156"/>
        <v>17139.923</v>
      </c>
    </row>
    <row r="262" spans="1:28" s="11" customFormat="1" ht="25.5">
      <c r="A262" s="10" t="s">
        <v>245</v>
      </c>
      <c r="B262" s="10" t="s">
        <v>35</v>
      </c>
      <c r="C262" s="28" t="s">
        <v>245</v>
      </c>
      <c r="D262" s="52" t="s">
        <v>244</v>
      </c>
      <c r="E262" s="52" t="s">
        <v>36</v>
      </c>
      <c r="F262" s="53">
        <v>14307</v>
      </c>
      <c r="G262" s="55">
        <f>G263</f>
        <v>1769.76</v>
      </c>
      <c r="H262" s="55">
        <f t="shared" si="144"/>
        <v>16076.76</v>
      </c>
      <c r="I262" s="55">
        <f>I263</f>
        <v>0</v>
      </c>
      <c r="J262" s="55">
        <v>16076.76</v>
      </c>
      <c r="K262" s="55">
        <f>K263</f>
        <v>1607</v>
      </c>
      <c r="L262" s="55">
        <f t="shared" si="140"/>
        <v>17683.760000000002</v>
      </c>
      <c r="M262" s="55">
        <f>M263</f>
        <v>0</v>
      </c>
      <c r="N262" s="55">
        <f t="shared" si="141"/>
        <v>17683.760000000002</v>
      </c>
      <c r="O262" s="55">
        <f>O263</f>
        <v>0</v>
      </c>
      <c r="P262" s="55">
        <f t="shared" si="142"/>
        <v>17683.760000000002</v>
      </c>
      <c r="Q262" s="55">
        <f>Q263</f>
        <v>0</v>
      </c>
      <c r="R262" s="55">
        <f t="shared" si="143"/>
        <v>17683.760000000002</v>
      </c>
      <c r="S262" s="55">
        <f>S263</f>
        <v>0</v>
      </c>
      <c r="T262" s="35">
        <f t="shared" si="156"/>
        <v>16175</v>
      </c>
      <c r="U262" s="35">
        <f t="shared" si="156"/>
        <v>0</v>
      </c>
      <c r="V262" s="35">
        <f t="shared" si="156"/>
        <v>16175</v>
      </c>
      <c r="W262" s="35">
        <f t="shared" si="156"/>
        <v>0</v>
      </c>
      <c r="X262" s="35">
        <f t="shared" si="156"/>
        <v>16175</v>
      </c>
      <c r="Y262" s="35">
        <f t="shared" si="156"/>
        <v>964.923</v>
      </c>
      <c r="Z262" s="35">
        <f t="shared" si="156"/>
        <v>17139.923</v>
      </c>
      <c r="AA262" s="35">
        <f t="shared" si="156"/>
        <v>0</v>
      </c>
      <c r="AB262" s="53">
        <f t="shared" si="156"/>
        <v>17139.923</v>
      </c>
    </row>
    <row r="263" spans="1:28" s="11" customFormat="1" ht="15">
      <c r="A263" s="10" t="s">
        <v>245</v>
      </c>
      <c r="B263" s="10" t="s">
        <v>47</v>
      </c>
      <c r="C263" s="28" t="s">
        <v>47</v>
      </c>
      <c r="D263" s="52" t="s">
        <v>244</v>
      </c>
      <c r="E263" s="52" t="s">
        <v>46</v>
      </c>
      <c r="F263" s="53">
        <v>14307</v>
      </c>
      <c r="G263" s="55">
        <v>1769.76</v>
      </c>
      <c r="H263" s="55">
        <f t="shared" si="144"/>
        <v>16076.76</v>
      </c>
      <c r="I263" s="55"/>
      <c r="J263" s="55">
        <f t="shared" si="139"/>
        <v>16076.76</v>
      </c>
      <c r="K263" s="55">
        <v>1607</v>
      </c>
      <c r="L263" s="55">
        <f t="shared" si="140"/>
        <v>17683.760000000002</v>
      </c>
      <c r="M263" s="55"/>
      <c r="N263" s="55">
        <f t="shared" si="141"/>
        <v>17683.760000000002</v>
      </c>
      <c r="O263" s="55"/>
      <c r="P263" s="55">
        <f t="shared" si="142"/>
        <v>17683.760000000002</v>
      </c>
      <c r="Q263" s="55"/>
      <c r="R263" s="55">
        <f t="shared" si="143"/>
        <v>17683.760000000002</v>
      </c>
      <c r="S263" s="55"/>
      <c r="T263" s="35">
        <v>16175</v>
      </c>
      <c r="U263" s="36"/>
      <c r="V263" s="36">
        <f>T263+U263</f>
        <v>16175</v>
      </c>
      <c r="W263" s="36"/>
      <c r="X263" s="36">
        <f>V263+W263</f>
        <v>16175</v>
      </c>
      <c r="Y263" s="36">
        <v>964.923</v>
      </c>
      <c r="Z263" s="36">
        <f>X263+Y263</f>
        <v>17139.923</v>
      </c>
      <c r="AA263" s="36"/>
      <c r="AB263" s="82">
        <f>Z263+AA263</f>
        <v>17139.923</v>
      </c>
    </row>
    <row r="264" spans="1:28" s="11" customFormat="1" ht="25.5">
      <c r="A264" s="10" t="s">
        <v>247</v>
      </c>
      <c r="B264" s="10" t="s">
        <v>35</v>
      </c>
      <c r="C264" s="28" t="s">
        <v>247</v>
      </c>
      <c r="D264" s="52" t="s">
        <v>246</v>
      </c>
      <c r="E264" s="52" t="s">
        <v>36</v>
      </c>
      <c r="F264" s="53">
        <v>3519.1</v>
      </c>
      <c r="G264" s="55">
        <v>-304.28836</v>
      </c>
      <c r="H264" s="55">
        <f t="shared" si="144"/>
        <v>3214.81164</v>
      </c>
      <c r="I264" s="55">
        <f>I265</f>
        <v>0</v>
      </c>
      <c r="J264" s="55">
        <f t="shared" si="139"/>
        <v>3214.81164</v>
      </c>
      <c r="K264" s="55">
        <f>K265</f>
        <v>0</v>
      </c>
      <c r="L264" s="55">
        <f t="shared" si="140"/>
        <v>3214.81164</v>
      </c>
      <c r="M264" s="55">
        <f>M265</f>
        <v>0</v>
      </c>
      <c r="N264" s="55">
        <f t="shared" si="141"/>
        <v>3214.81164</v>
      </c>
      <c r="O264" s="55">
        <f>O265</f>
        <v>0</v>
      </c>
      <c r="P264" s="55">
        <f t="shared" si="142"/>
        <v>3214.81164</v>
      </c>
      <c r="Q264" s="55">
        <f>Q265</f>
        <v>0</v>
      </c>
      <c r="R264" s="55">
        <f t="shared" si="143"/>
        <v>3214.81164</v>
      </c>
      <c r="S264" s="55">
        <f aca="true" t="shared" si="157" ref="S264:AB264">S265</f>
        <v>0</v>
      </c>
      <c r="T264" s="35">
        <f t="shared" si="157"/>
        <v>2630.3</v>
      </c>
      <c r="U264" s="35">
        <f t="shared" si="157"/>
        <v>170.34673</v>
      </c>
      <c r="V264" s="35">
        <f t="shared" si="157"/>
        <v>2800.6467300000004</v>
      </c>
      <c r="W264" s="35">
        <f t="shared" si="157"/>
        <v>0</v>
      </c>
      <c r="X264" s="35">
        <f t="shared" si="157"/>
        <v>2800.6467300000004</v>
      </c>
      <c r="Y264" s="35">
        <f t="shared" si="157"/>
        <v>0</v>
      </c>
      <c r="Z264" s="35">
        <f t="shared" si="157"/>
        <v>2800.6467300000004</v>
      </c>
      <c r="AA264" s="35">
        <f t="shared" si="157"/>
        <v>0</v>
      </c>
      <c r="AB264" s="53">
        <f t="shared" si="157"/>
        <v>2800.6467300000004</v>
      </c>
    </row>
    <row r="265" spans="1:28" s="11" customFormat="1" ht="15">
      <c r="A265" s="10" t="s">
        <v>247</v>
      </c>
      <c r="B265" s="10" t="s">
        <v>47</v>
      </c>
      <c r="C265" s="28" t="s">
        <v>47</v>
      </c>
      <c r="D265" s="52" t="s">
        <v>246</v>
      </c>
      <c r="E265" s="52" t="s">
        <v>46</v>
      </c>
      <c r="F265" s="53">
        <v>3519.1</v>
      </c>
      <c r="G265" s="55">
        <v>-304.28836</v>
      </c>
      <c r="H265" s="55">
        <f t="shared" si="144"/>
        <v>3214.81164</v>
      </c>
      <c r="I265" s="55"/>
      <c r="J265" s="55">
        <v>3214.81164</v>
      </c>
      <c r="K265" s="55"/>
      <c r="L265" s="55">
        <f t="shared" si="140"/>
        <v>3214.81164</v>
      </c>
      <c r="M265" s="55"/>
      <c r="N265" s="55">
        <f t="shared" si="141"/>
        <v>3214.81164</v>
      </c>
      <c r="O265" s="55"/>
      <c r="P265" s="55">
        <f t="shared" si="142"/>
        <v>3214.81164</v>
      </c>
      <c r="Q265" s="55"/>
      <c r="R265" s="55">
        <f t="shared" si="143"/>
        <v>3214.81164</v>
      </c>
      <c r="S265" s="55"/>
      <c r="T265" s="35">
        <v>2630.3</v>
      </c>
      <c r="U265" s="36">
        <v>170.34673</v>
      </c>
      <c r="V265" s="36">
        <f>T265+U265</f>
        <v>2800.6467300000004</v>
      </c>
      <c r="W265" s="36"/>
      <c r="X265" s="36">
        <f>V265+W265</f>
        <v>2800.6467300000004</v>
      </c>
      <c r="Y265" s="36"/>
      <c r="Z265" s="36">
        <f>X265+Y265</f>
        <v>2800.6467300000004</v>
      </c>
      <c r="AA265" s="36"/>
      <c r="AB265" s="82">
        <f>Z265+AA265</f>
        <v>2800.6467300000004</v>
      </c>
    </row>
    <row r="266" spans="1:28" s="11" customFormat="1" ht="25.5">
      <c r="A266" s="10" t="s">
        <v>249</v>
      </c>
      <c r="B266" s="10" t="s">
        <v>35</v>
      </c>
      <c r="C266" s="45" t="s">
        <v>249</v>
      </c>
      <c r="D266" s="46" t="s">
        <v>248</v>
      </c>
      <c r="E266" s="46" t="s">
        <v>36</v>
      </c>
      <c r="F266" s="51">
        <v>15</v>
      </c>
      <c r="G266" s="54">
        <f>G267</f>
        <v>0</v>
      </c>
      <c r="H266" s="48">
        <f t="shared" si="144"/>
        <v>15</v>
      </c>
      <c r="I266" s="54">
        <f>I267</f>
        <v>0</v>
      </c>
      <c r="J266" s="48">
        <f t="shared" si="139"/>
        <v>15</v>
      </c>
      <c r="K266" s="54">
        <f>K267</f>
        <v>-10</v>
      </c>
      <c r="L266" s="48">
        <f t="shared" si="140"/>
        <v>5</v>
      </c>
      <c r="M266" s="54">
        <f>M267</f>
        <v>0</v>
      </c>
      <c r="N266" s="48">
        <f t="shared" si="141"/>
        <v>5</v>
      </c>
      <c r="O266" s="54">
        <f>O267</f>
        <v>0</v>
      </c>
      <c r="P266" s="50">
        <f t="shared" si="142"/>
        <v>5</v>
      </c>
      <c r="Q266" s="55">
        <f>Q267</f>
        <v>0</v>
      </c>
      <c r="R266" s="50">
        <f t="shared" si="143"/>
        <v>5</v>
      </c>
      <c r="S266" s="55">
        <f aca="true" t="shared" si="158" ref="S266:AB268">S267</f>
        <v>0</v>
      </c>
      <c r="T266" s="34">
        <f t="shared" si="158"/>
        <v>15</v>
      </c>
      <c r="U266" s="34">
        <f t="shared" si="158"/>
        <v>0</v>
      </c>
      <c r="V266" s="34">
        <f t="shared" si="158"/>
        <v>15</v>
      </c>
      <c r="W266" s="34">
        <f t="shared" si="158"/>
        <v>0</v>
      </c>
      <c r="X266" s="34">
        <f t="shared" si="158"/>
        <v>15</v>
      </c>
      <c r="Y266" s="34">
        <f t="shared" si="158"/>
        <v>0</v>
      </c>
      <c r="Z266" s="34">
        <f t="shared" si="158"/>
        <v>15</v>
      </c>
      <c r="AA266" s="34">
        <f t="shared" si="158"/>
        <v>0</v>
      </c>
      <c r="AB266" s="51">
        <f t="shared" si="158"/>
        <v>15</v>
      </c>
    </row>
    <row r="267" spans="1:28" s="11" customFormat="1" ht="15">
      <c r="A267" s="10" t="s">
        <v>193</v>
      </c>
      <c r="B267" s="10" t="s">
        <v>35</v>
      </c>
      <c r="C267" s="28" t="s">
        <v>193</v>
      </c>
      <c r="D267" s="52" t="s">
        <v>250</v>
      </c>
      <c r="E267" s="52" t="s">
        <v>36</v>
      </c>
      <c r="F267" s="53">
        <v>15</v>
      </c>
      <c r="G267" s="54">
        <f>G268</f>
        <v>0</v>
      </c>
      <c r="H267" s="54">
        <f t="shared" si="144"/>
        <v>15</v>
      </c>
      <c r="I267" s="54">
        <f>I268</f>
        <v>0</v>
      </c>
      <c r="J267" s="54">
        <f t="shared" si="139"/>
        <v>15</v>
      </c>
      <c r="K267" s="54">
        <f>K268</f>
        <v>-10</v>
      </c>
      <c r="L267" s="54">
        <f t="shared" si="140"/>
        <v>5</v>
      </c>
      <c r="M267" s="54">
        <f>M268</f>
        <v>0</v>
      </c>
      <c r="N267" s="54">
        <f t="shared" si="141"/>
        <v>5</v>
      </c>
      <c r="O267" s="54">
        <f>O268</f>
        <v>0</v>
      </c>
      <c r="P267" s="55">
        <f t="shared" si="142"/>
        <v>5</v>
      </c>
      <c r="Q267" s="55">
        <f>Q268</f>
        <v>0</v>
      </c>
      <c r="R267" s="55">
        <f t="shared" si="143"/>
        <v>5</v>
      </c>
      <c r="S267" s="55">
        <f t="shared" si="158"/>
        <v>0</v>
      </c>
      <c r="T267" s="35">
        <f t="shared" si="158"/>
        <v>15</v>
      </c>
      <c r="U267" s="35">
        <f t="shared" si="158"/>
        <v>0</v>
      </c>
      <c r="V267" s="35">
        <f t="shared" si="158"/>
        <v>15</v>
      </c>
      <c r="W267" s="35">
        <f t="shared" si="158"/>
        <v>0</v>
      </c>
      <c r="X267" s="35">
        <f t="shared" si="158"/>
        <v>15</v>
      </c>
      <c r="Y267" s="35">
        <f t="shared" si="158"/>
        <v>0</v>
      </c>
      <c r="Z267" s="35">
        <f t="shared" si="158"/>
        <v>15</v>
      </c>
      <c r="AA267" s="35">
        <f t="shared" si="158"/>
        <v>0</v>
      </c>
      <c r="AB267" s="53">
        <f t="shared" si="158"/>
        <v>15</v>
      </c>
    </row>
    <row r="268" spans="1:28" s="11" customFormat="1" ht="15">
      <c r="A268" s="10" t="s">
        <v>252</v>
      </c>
      <c r="B268" s="10" t="s">
        <v>35</v>
      </c>
      <c r="C268" s="28" t="s">
        <v>252</v>
      </c>
      <c r="D268" s="52" t="s">
        <v>251</v>
      </c>
      <c r="E268" s="52" t="s">
        <v>36</v>
      </c>
      <c r="F268" s="53">
        <v>15</v>
      </c>
      <c r="G268" s="54">
        <f>G269</f>
        <v>0</v>
      </c>
      <c r="H268" s="54">
        <f t="shared" si="144"/>
        <v>15</v>
      </c>
      <c r="I268" s="54">
        <f>I269</f>
        <v>0</v>
      </c>
      <c r="J268" s="54">
        <f t="shared" si="139"/>
        <v>15</v>
      </c>
      <c r="K268" s="54">
        <f>K269</f>
        <v>-10</v>
      </c>
      <c r="L268" s="54">
        <f t="shared" si="140"/>
        <v>5</v>
      </c>
      <c r="M268" s="54">
        <f>M269</f>
        <v>0</v>
      </c>
      <c r="N268" s="54">
        <f t="shared" si="141"/>
        <v>5</v>
      </c>
      <c r="O268" s="54">
        <f>O269</f>
        <v>0</v>
      </c>
      <c r="P268" s="55">
        <f t="shared" si="142"/>
        <v>5</v>
      </c>
      <c r="Q268" s="55">
        <f>Q269</f>
        <v>0</v>
      </c>
      <c r="R268" s="55">
        <f t="shared" si="143"/>
        <v>5</v>
      </c>
      <c r="S268" s="55">
        <f t="shared" si="158"/>
        <v>0</v>
      </c>
      <c r="T268" s="35">
        <f t="shared" si="158"/>
        <v>15</v>
      </c>
      <c r="U268" s="35">
        <f t="shared" si="158"/>
        <v>0</v>
      </c>
      <c r="V268" s="35">
        <f t="shared" si="158"/>
        <v>15</v>
      </c>
      <c r="W268" s="35">
        <f t="shared" si="158"/>
        <v>0</v>
      </c>
      <c r="X268" s="35">
        <f t="shared" si="158"/>
        <v>15</v>
      </c>
      <c r="Y268" s="35">
        <f t="shared" si="158"/>
        <v>0</v>
      </c>
      <c r="Z268" s="35">
        <f t="shared" si="158"/>
        <v>15</v>
      </c>
      <c r="AA268" s="35">
        <f t="shared" si="158"/>
        <v>0</v>
      </c>
      <c r="AB268" s="53">
        <f t="shared" si="158"/>
        <v>15</v>
      </c>
    </row>
    <row r="269" spans="1:28" s="11" customFormat="1" ht="15">
      <c r="A269" s="10" t="s">
        <v>252</v>
      </c>
      <c r="B269" s="10" t="s">
        <v>47</v>
      </c>
      <c r="C269" s="28" t="s">
        <v>47</v>
      </c>
      <c r="D269" s="52" t="s">
        <v>251</v>
      </c>
      <c r="E269" s="52" t="s">
        <v>46</v>
      </c>
      <c r="F269" s="53">
        <v>15</v>
      </c>
      <c r="G269" s="54"/>
      <c r="H269" s="54">
        <f t="shared" si="144"/>
        <v>15</v>
      </c>
      <c r="I269" s="54"/>
      <c r="J269" s="54">
        <f t="shared" si="139"/>
        <v>15</v>
      </c>
      <c r="K269" s="54">
        <v>-10</v>
      </c>
      <c r="L269" s="54">
        <f t="shared" si="140"/>
        <v>5</v>
      </c>
      <c r="M269" s="54"/>
      <c r="N269" s="54">
        <f t="shared" si="141"/>
        <v>5</v>
      </c>
      <c r="O269" s="54"/>
      <c r="P269" s="55">
        <f t="shared" si="142"/>
        <v>5</v>
      </c>
      <c r="Q269" s="55"/>
      <c r="R269" s="55">
        <f t="shared" si="143"/>
        <v>5</v>
      </c>
      <c r="S269" s="55"/>
      <c r="T269" s="35">
        <v>15</v>
      </c>
      <c r="U269" s="36"/>
      <c r="V269" s="36">
        <f>T269+U269</f>
        <v>15</v>
      </c>
      <c r="W269" s="36"/>
      <c r="X269" s="36">
        <f>V269+W269</f>
        <v>15</v>
      </c>
      <c r="Y269" s="36"/>
      <c r="Z269" s="36">
        <f>X269+Y269</f>
        <v>15</v>
      </c>
      <c r="AA269" s="36"/>
      <c r="AB269" s="82">
        <f>Z269+AA269</f>
        <v>15</v>
      </c>
    </row>
    <row r="270" spans="1:28" s="11" customFormat="1" ht="25.5">
      <c r="A270" s="10" t="s">
        <v>254</v>
      </c>
      <c r="B270" s="10" t="s">
        <v>35</v>
      </c>
      <c r="C270" s="45" t="s">
        <v>254</v>
      </c>
      <c r="D270" s="46" t="s">
        <v>253</v>
      </c>
      <c r="E270" s="46" t="s">
        <v>36</v>
      </c>
      <c r="F270" s="51">
        <v>70</v>
      </c>
      <c r="G270" s="54">
        <f>G271</f>
        <v>55</v>
      </c>
      <c r="H270" s="48">
        <f t="shared" si="144"/>
        <v>125</v>
      </c>
      <c r="I270" s="54">
        <f>I271</f>
        <v>0</v>
      </c>
      <c r="J270" s="48">
        <f t="shared" si="139"/>
        <v>125</v>
      </c>
      <c r="K270" s="54">
        <f>K271</f>
        <v>-20</v>
      </c>
      <c r="L270" s="48">
        <f t="shared" si="140"/>
        <v>105</v>
      </c>
      <c r="M270" s="54">
        <f>M271</f>
        <v>0</v>
      </c>
      <c r="N270" s="48">
        <f t="shared" si="141"/>
        <v>105</v>
      </c>
      <c r="O270" s="54">
        <f>O271</f>
        <v>0</v>
      </c>
      <c r="P270" s="50">
        <f t="shared" si="142"/>
        <v>105</v>
      </c>
      <c r="Q270" s="55">
        <f>Q271</f>
        <v>0</v>
      </c>
      <c r="R270" s="50">
        <f t="shared" si="143"/>
        <v>105</v>
      </c>
      <c r="S270" s="55">
        <f aca="true" t="shared" si="159" ref="S270:AB271">S271</f>
        <v>0</v>
      </c>
      <c r="T270" s="34">
        <f t="shared" si="159"/>
        <v>70</v>
      </c>
      <c r="U270" s="34">
        <f t="shared" si="159"/>
        <v>0</v>
      </c>
      <c r="V270" s="34">
        <f t="shared" si="159"/>
        <v>70</v>
      </c>
      <c r="W270" s="34">
        <f t="shared" si="159"/>
        <v>0</v>
      </c>
      <c r="X270" s="34">
        <f t="shared" si="159"/>
        <v>70</v>
      </c>
      <c r="Y270" s="34">
        <f t="shared" si="159"/>
        <v>60</v>
      </c>
      <c r="Z270" s="34">
        <f t="shared" si="159"/>
        <v>130</v>
      </c>
      <c r="AA270" s="34">
        <f t="shared" si="159"/>
        <v>0</v>
      </c>
      <c r="AB270" s="51">
        <f t="shared" si="159"/>
        <v>130</v>
      </c>
    </row>
    <row r="271" spans="1:28" s="11" customFormat="1" ht="15">
      <c r="A271" s="10" t="s">
        <v>193</v>
      </c>
      <c r="B271" s="10" t="s">
        <v>35</v>
      </c>
      <c r="C271" s="28" t="s">
        <v>193</v>
      </c>
      <c r="D271" s="52" t="s">
        <v>255</v>
      </c>
      <c r="E271" s="52" t="s">
        <v>36</v>
      </c>
      <c r="F271" s="53">
        <v>70</v>
      </c>
      <c r="G271" s="54">
        <f>G272</f>
        <v>55</v>
      </c>
      <c r="H271" s="54">
        <f t="shared" si="144"/>
        <v>125</v>
      </c>
      <c r="I271" s="54">
        <f>I272</f>
        <v>0</v>
      </c>
      <c r="J271" s="54">
        <f t="shared" si="139"/>
        <v>125</v>
      </c>
      <c r="K271" s="54">
        <f>K272</f>
        <v>-20</v>
      </c>
      <c r="L271" s="54">
        <f t="shared" si="140"/>
        <v>105</v>
      </c>
      <c r="M271" s="54">
        <f>M272</f>
        <v>0</v>
      </c>
      <c r="N271" s="54">
        <f t="shared" si="141"/>
        <v>105</v>
      </c>
      <c r="O271" s="54">
        <f>O272</f>
        <v>0</v>
      </c>
      <c r="P271" s="55">
        <f t="shared" si="142"/>
        <v>105</v>
      </c>
      <c r="Q271" s="55">
        <f>Q272</f>
        <v>0</v>
      </c>
      <c r="R271" s="55">
        <f t="shared" si="143"/>
        <v>105</v>
      </c>
      <c r="S271" s="55">
        <f t="shared" si="159"/>
        <v>0</v>
      </c>
      <c r="T271" s="35">
        <f t="shared" si="159"/>
        <v>70</v>
      </c>
      <c r="U271" s="35">
        <f t="shared" si="159"/>
        <v>0</v>
      </c>
      <c r="V271" s="35">
        <f t="shared" si="159"/>
        <v>70</v>
      </c>
      <c r="W271" s="35">
        <f t="shared" si="159"/>
        <v>0</v>
      </c>
      <c r="X271" s="35">
        <f t="shared" si="159"/>
        <v>70</v>
      </c>
      <c r="Y271" s="35">
        <f t="shared" si="159"/>
        <v>60</v>
      </c>
      <c r="Z271" s="35">
        <f t="shared" si="159"/>
        <v>130</v>
      </c>
      <c r="AA271" s="35">
        <f t="shared" si="159"/>
        <v>0</v>
      </c>
      <c r="AB271" s="53">
        <f t="shared" si="159"/>
        <v>130</v>
      </c>
    </row>
    <row r="272" spans="1:28" s="11" customFormat="1" ht="15">
      <c r="A272" s="10" t="s">
        <v>257</v>
      </c>
      <c r="B272" s="10" t="s">
        <v>35</v>
      </c>
      <c r="C272" s="28" t="s">
        <v>257</v>
      </c>
      <c r="D272" s="52" t="s">
        <v>256</v>
      </c>
      <c r="E272" s="52" t="s">
        <v>36</v>
      </c>
      <c r="F272" s="53">
        <v>70</v>
      </c>
      <c r="G272" s="54">
        <f>G273+G275</f>
        <v>55</v>
      </c>
      <c r="H272" s="54">
        <f t="shared" si="144"/>
        <v>125</v>
      </c>
      <c r="I272" s="54">
        <f>I273+I275</f>
        <v>0</v>
      </c>
      <c r="J272" s="54">
        <f t="shared" si="139"/>
        <v>125</v>
      </c>
      <c r="K272" s="54">
        <f>K273+K275</f>
        <v>-20</v>
      </c>
      <c r="L272" s="54">
        <f t="shared" si="140"/>
        <v>105</v>
      </c>
      <c r="M272" s="54">
        <f>M273+M275</f>
        <v>0</v>
      </c>
      <c r="N272" s="54">
        <f t="shared" si="141"/>
        <v>105</v>
      </c>
      <c r="O272" s="54">
        <f>O273+O275</f>
        <v>0</v>
      </c>
      <c r="P272" s="55">
        <f t="shared" si="142"/>
        <v>105</v>
      </c>
      <c r="Q272" s="55">
        <f>Q273+Q275</f>
        <v>0</v>
      </c>
      <c r="R272" s="55">
        <f t="shared" si="143"/>
        <v>105</v>
      </c>
      <c r="S272" s="55">
        <f aca="true" t="shared" si="160" ref="S272:X272">S273+S275</f>
        <v>0</v>
      </c>
      <c r="T272" s="35">
        <f t="shared" si="160"/>
        <v>70</v>
      </c>
      <c r="U272" s="35">
        <f t="shared" si="160"/>
        <v>0</v>
      </c>
      <c r="V272" s="35">
        <f t="shared" si="160"/>
        <v>70</v>
      </c>
      <c r="W272" s="35">
        <f t="shared" si="160"/>
        <v>0</v>
      </c>
      <c r="X272" s="35">
        <f t="shared" si="160"/>
        <v>70</v>
      </c>
      <c r="Y272" s="35">
        <f>Y273+Y275</f>
        <v>60</v>
      </c>
      <c r="Z272" s="35">
        <f>Z273+Z275</f>
        <v>130</v>
      </c>
      <c r="AA272" s="35">
        <f>AA273+AA275</f>
        <v>0</v>
      </c>
      <c r="AB272" s="53">
        <f>AB273+AB275</f>
        <v>130</v>
      </c>
    </row>
    <row r="273" spans="1:28" s="11" customFormat="1" ht="25.5">
      <c r="A273" s="10" t="s">
        <v>261</v>
      </c>
      <c r="B273" s="10" t="s">
        <v>35</v>
      </c>
      <c r="C273" s="28" t="s">
        <v>261</v>
      </c>
      <c r="D273" s="52" t="s">
        <v>260</v>
      </c>
      <c r="E273" s="52" t="s">
        <v>36</v>
      </c>
      <c r="F273" s="53">
        <v>20</v>
      </c>
      <c r="G273" s="54">
        <f>G274</f>
        <v>55</v>
      </c>
      <c r="H273" s="54">
        <f t="shared" si="144"/>
        <v>75</v>
      </c>
      <c r="I273" s="54">
        <f>I274</f>
        <v>0</v>
      </c>
      <c r="J273" s="54">
        <f t="shared" si="139"/>
        <v>75</v>
      </c>
      <c r="K273" s="54">
        <f>K274</f>
        <v>-5</v>
      </c>
      <c r="L273" s="54">
        <f t="shared" si="140"/>
        <v>70</v>
      </c>
      <c r="M273" s="54">
        <f>M274</f>
        <v>0</v>
      </c>
      <c r="N273" s="54">
        <f t="shared" si="141"/>
        <v>70</v>
      </c>
      <c r="O273" s="54">
        <f>O274</f>
        <v>0</v>
      </c>
      <c r="P273" s="55">
        <f t="shared" si="142"/>
        <v>70</v>
      </c>
      <c r="Q273" s="55">
        <f>Q274</f>
        <v>0</v>
      </c>
      <c r="R273" s="55">
        <f t="shared" si="143"/>
        <v>70</v>
      </c>
      <c r="S273" s="55">
        <f aca="true" t="shared" si="161" ref="S273:AB273">S274</f>
        <v>0</v>
      </c>
      <c r="T273" s="35">
        <f t="shared" si="161"/>
        <v>20</v>
      </c>
      <c r="U273" s="35">
        <f t="shared" si="161"/>
        <v>0</v>
      </c>
      <c r="V273" s="35">
        <f t="shared" si="161"/>
        <v>20</v>
      </c>
      <c r="W273" s="35">
        <f t="shared" si="161"/>
        <v>0</v>
      </c>
      <c r="X273" s="35">
        <f t="shared" si="161"/>
        <v>20</v>
      </c>
      <c r="Y273" s="35">
        <f t="shared" si="161"/>
        <v>60</v>
      </c>
      <c r="Z273" s="35">
        <f t="shared" si="161"/>
        <v>80</v>
      </c>
      <c r="AA273" s="35">
        <f t="shared" si="161"/>
        <v>0</v>
      </c>
      <c r="AB273" s="53">
        <f t="shared" si="161"/>
        <v>80</v>
      </c>
    </row>
    <row r="274" spans="1:28" s="11" customFormat="1" ht="15">
      <c r="A274" s="10" t="s">
        <v>261</v>
      </c>
      <c r="B274" s="10" t="s">
        <v>47</v>
      </c>
      <c r="C274" s="28" t="s">
        <v>47</v>
      </c>
      <c r="D274" s="52" t="s">
        <v>260</v>
      </c>
      <c r="E274" s="52" t="s">
        <v>46</v>
      </c>
      <c r="F274" s="53">
        <v>20</v>
      </c>
      <c r="G274" s="54">
        <v>55</v>
      </c>
      <c r="H274" s="54">
        <f t="shared" si="144"/>
        <v>75</v>
      </c>
      <c r="I274" s="54"/>
      <c r="J274" s="54">
        <f t="shared" si="139"/>
        <v>75</v>
      </c>
      <c r="K274" s="54">
        <v>-5</v>
      </c>
      <c r="L274" s="54">
        <f t="shared" si="140"/>
        <v>70</v>
      </c>
      <c r="M274" s="54"/>
      <c r="N274" s="54">
        <f t="shared" si="141"/>
        <v>70</v>
      </c>
      <c r="O274" s="54"/>
      <c r="P274" s="55">
        <f t="shared" si="142"/>
        <v>70</v>
      </c>
      <c r="Q274" s="55"/>
      <c r="R274" s="55">
        <f t="shared" si="143"/>
        <v>70</v>
      </c>
      <c r="S274" s="55"/>
      <c r="T274" s="35">
        <v>20</v>
      </c>
      <c r="U274" s="36"/>
      <c r="V274" s="36">
        <f>T274+U274</f>
        <v>20</v>
      </c>
      <c r="W274" s="36"/>
      <c r="X274" s="36">
        <f>V274+W274</f>
        <v>20</v>
      </c>
      <c r="Y274" s="36">
        <v>60</v>
      </c>
      <c r="Z274" s="36">
        <f>X274+Y274</f>
        <v>80</v>
      </c>
      <c r="AA274" s="36"/>
      <c r="AB274" s="82">
        <f>Z274+AA274</f>
        <v>80</v>
      </c>
    </row>
    <row r="275" spans="1:28" s="11" customFormat="1" ht="15">
      <c r="A275" s="10" t="s">
        <v>259</v>
      </c>
      <c r="B275" s="10" t="s">
        <v>35</v>
      </c>
      <c r="C275" s="28" t="s">
        <v>259</v>
      </c>
      <c r="D275" s="52" t="s">
        <v>258</v>
      </c>
      <c r="E275" s="52" t="s">
        <v>36</v>
      </c>
      <c r="F275" s="53">
        <v>50</v>
      </c>
      <c r="G275" s="54">
        <f>G276</f>
        <v>0</v>
      </c>
      <c r="H275" s="54">
        <f t="shared" si="144"/>
        <v>50</v>
      </c>
      <c r="I275" s="54">
        <f>I276</f>
        <v>0</v>
      </c>
      <c r="J275" s="54">
        <f t="shared" si="139"/>
        <v>50</v>
      </c>
      <c r="K275" s="54">
        <f>K276</f>
        <v>-15</v>
      </c>
      <c r="L275" s="54">
        <f t="shared" si="140"/>
        <v>35</v>
      </c>
      <c r="M275" s="54">
        <f>M276</f>
        <v>0</v>
      </c>
      <c r="N275" s="54">
        <f t="shared" si="141"/>
        <v>35</v>
      </c>
      <c r="O275" s="54">
        <f>O276</f>
        <v>0</v>
      </c>
      <c r="P275" s="55">
        <f t="shared" si="142"/>
        <v>35</v>
      </c>
      <c r="Q275" s="55">
        <f>Q276</f>
        <v>0</v>
      </c>
      <c r="R275" s="55">
        <f t="shared" si="143"/>
        <v>35</v>
      </c>
      <c r="S275" s="55">
        <f aca="true" t="shared" si="162" ref="S275:AB275">S276</f>
        <v>0</v>
      </c>
      <c r="T275" s="35">
        <f t="shared" si="162"/>
        <v>50</v>
      </c>
      <c r="U275" s="35">
        <f t="shared" si="162"/>
        <v>0</v>
      </c>
      <c r="V275" s="35">
        <f t="shared" si="162"/>
        <v>50</v>
      </c>
      <c r="W275" s="35">
        <f t="shared" si="162"/>
        <v>0</v>
      </c>
      <c r="X275" s="35">
        <f t="shared" si="162"/>
        <v>50</v>
      </c>
      <c r="Y275" s="35">
        <f t="shared" si="162"/>
        <v>0</v>
      </c>
      <c r="Z275" s="35">
        <f t="shared" si="162"/>
        <v>50</v>
      </c>
      <c r="AA275" s="35">
        <f t="shared" si="162"/>
        <v>0</v>
      </c>
      <c r="AB275" s="53">
        <f t="shared" si="162"/>
        <v>50</v>
      </c>
    </row>
    <row r="276" spans="1:28" s="11" customFormat="1" ht="15">
      <c r="A276" s="10" t="s">
        <v>259</v>
      </c>
      <c r="B276" s="10" t="s">
        <v>47</v>
      </c>
      <c r="C276" s="28" t="s">
        <v>47</v>
      </c>
      <c r="D276" s="52" t="s">
        <v>258</v>
      </c>
      <c r="E276" s="52" t="s">
        <v>46</v>
      </c>
      <c r="F276" s="53">
        <v>50</v>
      </c>
      <c r="G276" s="54"/>
      <c r="H276" s="54">
        <f t="shared" si="144"/>
        <v>50</v>
      </c>
      <c r="I276" s="54"/>
      <c r="J276" s="54">
        <f t="shared" si="139"/>
        <v>50</v>
      </c>
      <c r="K276" s="54">
        <v>-15</v>
      </c>
      <c r="L276" s="54">
        <f t="shared" si="140"/>
        <v>35</v>
      </c>
      <c r="M276" s="54"/>
      <c r="N276" s="54">
        <f t="shared" si="141"/>
        <v>35</v>
      </c>
      <c r="O276" s="54"/>
      <c r="P276" s="55">
        <f t="shared" si="142"/>
        <v>35</v>
      </c>
      <c r="Q276" s="55"/>
      <c r="R276" s="55">
        <f t="shared" si="143"/>
        <v>35</v>
      </c>
      <c r="S276" s="55"/>
      <c r="T276" s="35">
        <v>50</v>
      </c>
      <c r="U276" s="36"/>
      <c r="V276" s="36">
        <f>T276+U276</f>
        <v>50</v>
      </c>
      <c r="W276" s="36"/>
      <c r="X276" s="36">
        <f>V276+W276</f>
        <v>50</v>
      </c>
      <c r="Y276" s="36"/>
      <c r="Z276" s="36">
        <f>X276+Y276</f>
        <v>50</v>
      </c>
      <c r="AA276" s="36"/>
      <c r="AB276" s="82">
        <f>Z276+AA276</f>
        <v>50</v>
      </c>
    </row>
    <row r="277" spans="1:28" s="11" customFormat="1" ht="25.5">
      <c r="A277" s="10" t="s">
        <v>263</v>
      </c>
      <c r="B277" s="10" t="s">
        <v>35</v>
      </c>
      <c r="C277" s="45" t="s">
        <v>263</v>
      </c>
      <c r="D277" s="46" t="s">
        <v>262</v>
      </c>
      <c r="E277" s="46" t="s">
        <v>36</v>
      </c>
      <c r="F277" s="51">
        <v>67</v>
      </c>
      <c r="G277" s="54">
        <f>G278</f>
        <v>0</v>
      </c>
      <c r="H277" s="48">
        <f t="shared" si="144"/>
        <v>67</v>
      </c>
      <c r="I277" s="54">
        <f>I278</f>
        <v>0</v>
      </c>
      <c r="J277" s="48">
        <f t="shared" si="139"/>
        <v>67</v>
      </c>
      <c r="K277" s="54">
        <f>K278</f>
        <v>-10</v>
      </c>
      <c r="L277" s="48">
        <f t="shared" si="140"/>
        <v>57</v>
      </c>
      <c r="M277" s="54">
        <f>M278</f>
        <v>0</v>
      </c>
      <c r="N277" s="48">
        <f t="shared" si="141"/>
        <v>57</v>
      </c>
      <c r="O277" s="54" t="e">
        <f>O278+#REF!</f>
        <v>#REF!</v>
      </c>
      <c r="P277" s="50" t="e">
        <f>P278+#REF!</f>
        <v>#REF!</v>
      </c>
      <c r="Q277" s="55" t="e">
        <f>Q278+#REF!</f>
        <v>#REF!</v>
      </c>
      <c r="R277" s="50" t="e">
        <f>R278+#REF!</f>
        <v>#REF!</v>
      </c>
      <c r="S277" s="55" t="e">
        <f>S278+#REF!</f>
        <v>#REF!</v>
      </c>
      <c r="T277" s="34">
        <f aca="true" t="shared" si="163" ref="T277:AB279">T278</f>
        <v>41</v>
      </c>
      <c r="U277" s="34">
        <f t="shared" si="163"/>
        <v>0</v>
      </c>
      <c r="V277" s="34">
        <f t="shared" si="163"/>
        <v>41</v>
      </c>
      <c r="W277" s="34">
        <f t="shared" si="163"/>
        <v>0</v>
      </c>
      <c r="X277" s="34">
        <f t="shared" si="163"/>
        <v>41</v>
      </c>
      <c r="Y277" s="34">
        <f t="shared" si="163"/>
        <v>0</v>
      </c>
      <c r="Z277" s="34">
        <f t="shared" si="163"/>
        <v>41</v>
      </c>
      <c r="AA277" s="34">
        <f t="shared" si="163"/>
        <v>0</v>
      </c>
      <c r="AB277" s="51">
        <f t="shared" si="163"/>
        <v>41</v>
      </c>
    </row>
    <row r="278" spans="1:28" s="11" customFormat="1" ht="15">
      <c r="A278" s="10" t="s">
        <v>193</v>
      </c>
      <c r="B278" s="10" t="s">
        <v>35</v>
      </c>
      <c r="C278" s="28" t="s">
        <v>193</v>
      </c>
      <c r="D278" s="52" t="s">
        <v>264</v>
      </c>
      <c r="E278" s="52" t="s">
        <v>36</v>
      </c>
      <c r="F278" s="53">
        <v>67</v>
      </c>
      <c r="G278" s="54">
        <f>G279</f>
        <v>0</v>
      </c>
      <c r="H278" s="54">
        <f t="shared" si="144"/>
        <v>67</v>
      </c>
      <c r="I278" s="54">
        <f>I279</f>
        <v>0</v>
      </c>
      <c r="J278" s="54">
        <f t="shared" si="139"/>
        <v>67</v>
      </c>
      <c r="K278" s="54">
        <f>K279</f>
        <v>-10</v>
      </c>
      <c r="L278" s="54">
        <f t="shared" si="140"/>
        <v>57</v>
      </c>
      <c r="M278" s="54">
        <f>M279</f>
        <v>0</v>
      </c>
      <c r="N278" s="54">
        <f t="shared" si="141"/>
        <v>57</v>
      </c>
      <c r="O278" s="54">
        <f>O279</f>
        <v>0</v>
      </c>
      <c r="P278" s="55">
        <f t="shared" si="142"/>
        <v>57</v>
      </c>
      <c r="Q278" s="55">
        <f>Q279</f>
        <v>0</v>
      </c>
      <c r="R278" s="55">
        <f aca="true" t="shared" si="164" ref="R278:R308">P278+Q278</f>
        <v>57</v>
      </c>
      <c r="S278" s="55">
        <f>S279</f>
        <v>0</v>
      </c>
      <c r="T278" s="35">
        <f t="shared" si="163"/>
        <v>41</v>
      </c>
      <c r="U278" s="35">
        <f t="shared" si="163"/>
        <v>0</v>
      </c>
      <c r="V278" s="35">
        <f t="shared" si="163"/>
        <v>41</v>
      </c>
      <c r="W278" s="35">
        <f t="shared" si="163"/>
        <v>0</v>
      </c>
      <c r="X278" s="35">
        <f t="shared" si="163"/>
        <v>41</v>
      </c>
      <c r="Y278" s="35">
        <f t="shared" si="163"/>
        <v>0</v>
      </c>
      <c r="Z278" s="35">
        <f t="shared" si="163"/>
        <v>41</v>
      </c>
      <c r="AA278" s="35">
        <f t="shared" si="163"/>
        <v>0</v>
      </c>
      <c r="AB278" s="53">
        <f t="shared" si="163"/>
        <v>41</v>
      </c>
    </row>
    <row r="279" spans="1:28" s="11" customFormat="1" ht="15">
      <c r="A279" s="10" t="s">
        <v>266</v>
      </c>
      <c r="B279" s="10" t="s">
        <v>35</v>
      </c>
      <c r="C279" s="28" t="s">
        <v>266</v>
      </c>
      <c r="D279" s="52" t="s">
        <v>265</v>
      </c>
      <c r="E279" s="52" t="s">
        <v>36</v>
      </c>
      <c r="F279" s="53">
        <v>67</v>
      </c>
      <c r="G279" s="54">
        <f>G280</f>
        <v>0</v>
      </c>
      <c r="H279" s="54">
        <f t="shared" si="144"/>
        <v>67</v>
      </c>
      <c r="I279" s="54">
        <f>I280</f>
        <v>0</v>
      </c>
      <c r="J279" s="54">
        <f t="shared" si="139"/>
        <v>67</v>
      </c>
      <c r="K279" s="54">
        <f>K280</f>
        <v>-10</v>
      </c>
      <c r="L279" s="54">
        <f t="shared" si="140"/>
        <v>57</v>
      </c>
      <c r="M279" s="54">
        <f>M280</f>
        <v>0</v>
      </c>
      <c r="N279" s="54">
        <f t="shared" si="141"/>
        <v>57</v>
      </c>
      <c r="O279" s="54">
        <f>O280</f>
        <v>0</v>
      </c>
      <c r="P279" s="55">
        <f t="shared" si="142"/>
        <v>57</v>
      </c>
      <c r="Q279" s="55">
        <f>Q280</f>
        <v>0</v>
      </c>
      <c r="R279" s="55">
        <f t="shared" si="164"/>
        <v>57</v>
      </c>
      <c r="S279" s="55">
        <f>S280</f>
        <v>0</v>
      </c>
      <c r="T279" s="35">
        <f t="shared" si="163"/>
        <v>41</v>
      </c>
      <c r="U279" s="35">
        <f t="shared" si="163"/>
        <v>0</v>
      </c>
      <c r="V279" s="35">
        <f t="shared" si="163"/>
        <v>41</v>
      </c>
      <c r="W279" s="35">
        <f t="shared" si="163"/>
        <v>0</v>
      </c>
      <c r="X279" s="35">
        <f t="shared" si="163"/>
        <v>41</v>
      </c>
      <c r="Y279" s="35">
        <f t="shared" si="163"/>
        <v>0</v>
      </c>
      <c r="Z279" s="35">
        <f t="shared" si="163"/>
        <v>41</v>
      </c>
      <c r="AA279" s="35">
        <f t="shared" si="163"/>
        <v>0</v>
      </c>
      <c r="AB279" s="53">
        <f t="shared" si="163"/>
        <v>41</v>
      </c>
    </row>
    <row r="280" spans="1:28" s="11" customFormat="1" ht="15">
      <c r="A280" s="10" t="s">
        <v>266</v>
      </c>
      <c r="B280" s="10" t="s">
        <v>47</v>
      </c>
      <c r="C280" s="28" t="s">
        <v>47</v>
      </c>
      <c r="D280" s="52" t="s">
        <v>265</v>
      </c>
      <c r="E280" s="52" t="s">
        <v>46</v>
      </c>
      <c r="F280" s="53">
        <v>67</v>
      </c>
      <c r="G280" s="54"/>
      <c r="H280" s="54">
        <f t="shared" si="144"/>
        <v>67</v>
      </c>
      <c r="I280" s="54"/>
      <c r="J280" s="54">
        <f t="shared" si="139"/>
        <v>67</v>
      </c>
      <c r="K280" s="54">
        <v>-10</v>
      </c>
      <c r="L280" s="54">
        <f t="shared" si="140"/>
        <v>57</v>
      </c>
      <c r="M280" s="54"/>
      <c r="N280" s="54">
        <f t="shared" si="141"/>
        <v>57</v>
      </c>
      <c r="O280" s="54"/>
      <c r="P280" s="55">
        <f t="shared" si="142"/>
        <v>57</v>
      </c>
      <c r="Q280" s="55"/>
      <c r="R280" s="55">
        <f t="shared" si="164"/>
        <v>57</v>
      </c>
      <c r="S280" s="55"/>
      <c r="T280" s="35">
        <v>41</v>
      </c>
      <c r="U280" s="36"/>
      <c r="V280" s="36">
        <f>T280+U280</f>
        <v>41</v>
      </c>
      <c r="W280" s="36"/>
      <c r="X280" s="36">
        <f>V280+W280</f>
        <v>41</v>
      </c>
      <c r="Y280" s="36"/>
      <c r="Z280" s="36">
        <f>X280+Y280</f>
        <v>41</v>
      </c>
      <c r="AA280" s="36"/>
      <c r="AB280" s="82">
        <f>Z280+AA280</f>
        <v>41</v>
      </c>
    </row>
    <row r="281" spans="1:28" s="11" customFormat="1" ht="38.25" hidden="1">
      <c r="A281" s="10" t="s">
        <v>268</v>
      </c>
      <c r="B281" s="10" t="s">
        <v>35</v>
      </c>
      <c r="C281" s="45" t="s">
        <v>268</v>
      </c>
      <c r="D281" s="46" t="s">
        <v>267</v>
      </c>
      <c r="E281" s="46" t="s">
        <v>36</v>
      </c>
      <c r="F281" s="51">
        <v>20</v>
      </c>
      <c r="G281" s="54">
        <f>G282</f>
        <v>0</v>
      </c>
      <c r="H281" s="48">
        <f t="shared" si="144"/>
        <v>20</v>
      </c>
      <c r="I281" s="54">
        <f>I282</f>
        <v>0</v>
      </c>
      <c r="J281" s="48">
        <f t="shared" si="139"/>
        <v>20</v>
      </c>
      <c r="K281" s="54">
        <f>K282</f>
        <v>0</v>
      </c>
      <c r="L281" s="48">
        <f t="shared" si="140"/>
        <v>20</v>
      </c>
      <c r="M281" s="54">
        <f>M282</f>
        <v>0</v>
      </c>
      <c r="N281" s="48">
        <f t="shared" si="141"/>
        <v>20</v>
      </c>
      <c r="O281" s="54">
        <f>O282</f>
        <v>0</v>
      </c>
      <c r="P281" s="50" t="e">
        <f>P282+#REF!</f>
        <v>#REF!</v>
      </c>
      <c r="Q281" s="50" t="e">
        <f>Q282+#REF!</f>
        <v>#REF!</v>
      </c>
      <c r="R281" s="50" t="e">
        <f t="shared" si="164"/>
        <v>#REF!</v>
      </c>
      <c r="S281" s="50" t="e">
        <f>S282+#REF!</f>
        <v>#REF!</v>
      </c>
      <c r="T281" s="34">
        <f>T282</f>
        <v>0</v>
      </c>
      <c r="U281" s="36"/>
      <c r="V281" s="36"/>
      <c r="W281" s="36"/>
      <c r="X281" s="36"/>
      <c r="Y281" s="36"/>
      <c r="Z281" s="36"/>
      <c r="AA281" s="36"/>
      <c r="AB281" s="82"/>
    </row>
    <row r="282" spans="1:28" s="11" customFormat="1" ht="15" hidden="1">
      <c r="A282" s="10" t="s">
        <v>193</v>
      </c>
      <c r="B282" s="10" t="s">
        <v>35</v>
      </c>
      <c r="C282" s="28" t="s">
        <v>193</v>
      </c>
      <c r="D282" s="52" t="s">
        <v>269</v>
      </c>
      <c r="E282" s="52" t="s">
        <v>36</v>
      </c>
      <c r="F282" s="53">
        <v>20</v>
      </c>
      <c r="G282" s="54">
        <f>G283</f>
        <v>0</v>
      </c>
      <c r="H282" s="54">
        <f t="shared" si="144"/>
        <v>20</v>
      </c>
      <c r="I282" s="54">
        <f>I283</f>
        <v>0</v>
      </c>
      <c r="J282" s="54">
        <f t="shared" si="139"/>
        <v>20</v>
      </c>
      <c r="K282" s="54">
        <f>K283</f>
        <v>0</v>
      </c>
      <c r="L282" s="54">
        <f t="shared" si="140"/>
        <v>20</v>
      </c>
      <c r="M282" s="54">
        <f>M283</f>
        <v>0</v>
      </c>
      <c r="N282" s="54">
        <f t="shared" si="141"/>
        <v>20</v>
      </c>
      <c r="O282" s="54">
        <f>O283</f>
        <v>0</v>
      </c>
      <c r="P282" s="55">
        <f t="shared" si="142"/>
        <v>20</v>
      </c>
      <c r="Q282" s="55">
        <f>Q283</f>
        <v>0</v>
      </c>
      <c r="R282" s="55">
        <f t="shared" si="164"/>
        <v>20</v>
      </c>
      <c r="S282" s="55">
        <f>S283</f>
        <v>0</v>
      </c>
      <c r="T282" s="35">
        <f>T283</f>
        <v>0</v>
      </c>
      <c r="U282" s="36"/>
      <c r="V282" s="36"/>
      <c r="W282" s="36"/>
      <c r="X282" s="36"/>
      <c r="Y282" s="36"/>
      <c r="Z282" s="36"/>
      <c r="AA282" s="36"/>
      <c r="AB282" s="82"/>
    </row>
    <row r="283" spans="1:28" s="11" customFormat="1" ht="15" hidden="1">
      <c r="A283" s="10" t="s">
        <v>271</v>
      </c>
      <c r="B283" s="10" t="s">
        <v>35</v>
      </c>
      <c r="C283" s="28" t="s">
        <v>271</v>
      </c>
      <c r="D283" s="52" t="s">
        <v>270</v>
      </c>
      <c r="E283" s="52" t="s">
        <v>36</v>
      </c>
      <c r="F283" s="53">
        <v>20</v>
      </c>
      <c r="G283" s="54">
        <f>G284</f>
        <v>0</v>
      </c>
      <c r="H283" s="54">
        <f t="shared" si="144"/>
        <v>20</v>
      </c>
      <c r="I283" s="54">
        <f>I284</f>
        <v>0</v>
      </c>
      <c r="J283" s="54">
        <f t="shared" si="139"/>
        <v>20</v>
      </c>
      <c r="K283" s="54">
        <f>K284</f>
        <v>0</v>
      </c>
      <c r="L283" s="54">
        <f t="shared" si="140"/>
        <v>20</v>
      </c>
      <c r="M283" s="54">
        <f>M284</f>
        <v>0</v>
      </c>
      <c r="N283" s="54">
        <f t="shared" si="141"/>
        <v>20</v>
      </c>
      <c r="O283" s="54">
        <f>O284</f>
        <v>0</v>
      </c>
      <c r="P283" s="55">
        <f t="shared" si="142"/>
        <v>20</v>
      </c>
      <c r="Q283" s="55">
        <f>Q284</f>
        <v>0</v>
      </c>
      <c r="R283" s="55">
        <f t="shared" si="164"/>
        <v>20</v>
      </c>
      <c r="S283" s="55">
        <f>S284</f>
        <v>0</v>
      </c>
      <c r="T283" s="35">
        <f>T284</f>
        <v>0</v>
      </c>
      <c r="U283" s="36"/>
      <c r="V283" s="36"/>
      <c r="W283" s="36"/>
      <c r="X283" s="36"/>
      <c r="Y283" s="36"/>
      <c r="Z283" s="36"/>
      <c r="AA283" s="36"/>
      <c r="AB283" s="82"/>
    </row>
    <row r="284" spans="1:28" s="11" customFormat="1" ht="15" hidden="1">
      <c r="A284" s="10" t="s">
        <v>273</v>
      </c>
      <c r="B284" s="10" t="s">
        <v>35</v>
      </c>
      <c r="C284" s="28" t="s">
        <v>273</v>
      </c>
      <c r="D284" s="52" t="s">
        <v>272</v>
      </c>
      <c r="E284" s="52" t="s">
        <v>36</v>
      </c>
      <c r="F284" s="53">
        <v>20</v>
      </c>
      <c r="G284" s="54">
        <f>G285</f>
        <v>0</v>
      </c>
      <c r="H284" s="54">
        <f t="shared" si="144"/>
        <v>20</v>
      </c>
      <c r="I284" s="54">
        <f>I285</f>
        <v>0</v>
      </c>
      <c r="J284" s="54">
        <f t="shared" si="139"/>
        <v>20</v>
      </c>
      <c r="K284" s="54">
        <f>K285</f>
        <v>0</v>
      </c>
      <c r="L284" s="54">
        <f t="shared" si="140"/>
        <v>20</v>
      </c>
      <c r="M284" s="54">
        <f>M285</f>
        <v>0</v>
      </c>
      <c r="N284" s="54">
        <f t="shared" si="141"/>
        <v>20</v>
      </c>
      <c r="O284" s="54">
        <f>O285</f>
        <v>0</v>
      </c>
      <c r="P284" s="55">
        <f t="shared" si="142"/>
        <v>20</v>
      </c>
      <c r="Q284" s="55">
        <f>Q285</f>
        <v>0</v>
      </c>
      <c r="R284" s="55">
        <f t="shared" si="164"/>
        <v>20</v>
      </c>
      <c r="S284" s="55">
        <f>S285</f>
        <v>0</v>
      </c>
      <c r="T284" s="35">
        <f>T285</f>
        <v>0</v>
      </c>
      <c r="U284" s="36"/>
      <c r="V284" s="36"/>
      <c r="W284" s="36"/>
      <c r="X284" s="36"/>
      <c r="Y284" s="36"/>
      <c r="Z284" s="36"/>
      <c r="AA284" s="36"/>
      <c r="AB284" s="82"/>
    </row>
    <row r="285" spans="1:28" s="11" customFormat="1" ht="15" hidden="1">
      <c r="A285" s="10" t="s">
        <v>273</v>
      </c>
      <c r="B285" s="10" t="s">
        <v>47</v>
      </c>
      <c r="C285" s="28" t="s">
        <v>47</v>
      </c>
      <c r="D285" s="52" t="s">
        <v>272</v>
      </c>
      <c r="E285" s="52" t="s">
        <v>46</v>
      </c>
      <c r="F285" s="53">
        <v>20</v>
      </c>
      <c r="G285" s="54"/>
      <c r="H285" s="54">
        <f t="shared" si="144"/>
        <v>20</v>
      </c>
      <c r="I285" s="54"/>
      <c r="J285" s="54">
        <f t="shared" si="139"/>
        <v>20</v>
      </c>
      <c r="K285" s="54"/>
      <c r="L285" s="54">
        <f t="shared" si="140"/>
        <v>20</v>
      </c>
      <c r="M285" s="54"/>
      <c r="N285" s="54">
        <f t="shared" si="141"/>
        <v>20</v>
      </c>
      <c r="O285" s="54"/>
      <c r="P285" s="55">
        <f t="shared" si="142"/>
        <v>20</v>
      </c>
      <c r="Q285" s="55"/>
      <c r="R285" s="55">
        <f t="shared" si="164"/>
        <v>20</v>
      </c>
      <c r="S285" s="55"/>
      <c r="T285" s="35"/>
      <c r="U285" s="36"/>
      <c r="V285" s="36"/>
      <c r="W285" s="36"/>
      <c r="X285" s="36"/>
      <c r="Y285" s="36"/>
      <c r="Z285" s="36"/>
      <c r="AA285" s="36"/>
      <c r="AB285" s="82"/>
    </row>
    <row r="286" spans="1:28" s="11" customFormat="1" ht="25.5">
      <c r="A286" s="10" t="s">
        <v>275</v>
      </c>
      <c r="B286" s="10" t="s">
        <v>35</v>
      </c>
      <c r="C286" s="45" t="s">
        <v>275</v>
      </c>
      <c r="D286" s="46" t="s">
        <v>274</v>
      </c>
      <c r="E286" s="46" t="s">
        <v>36</v>
      </c>
      <c r="F286" s="51">
        <v>20</v>
      </c>
      <c r="G286" s="54">
        <f>G287</f>
        <v>0</v>
      </c>
      <c r="H286" s="48">
        <f t="shared" si="144"/>
        <v>20</v>
      </c>
      <c r="I286" s="54">
        <f>I287</f>
        <v>0</v>
      </c>
      <c r="J286" s="48">
        <f t="shared" si="139"/>
        <v>20</v>
      </c>
      <c r="K286" s="54">
        <f>K287</f>
        <v>0</v>
      </c>
      <c r="L286" s="48">
        <f t="shared" si="140"/>
        <v>20</v>
      </c>
      <c r="M286" s="54">
        <f>M287</f>
        <v>0</v>
      </c>
      <c r="N286" s="48">
        <f t="shared" si="141"/>
        <v>20</v>
      </c>
      <c r="O286" s="54">
        <f>O287</f>
        <v>0</v>
      </c>
      <c r="P286" s="50">
        <f t="shared" si="142"/>
        <v>20</v>
      </c>
      <c r="Q286" s="55">
        <f>Q287</f>
        <v>0</v>
      </c>
      <c r="R286" s="50">
        <f t="shared" si="164"/>
        <v>20</v>
      </c>
      <c r="S286" s="55">
        <f aca="true" t="shared" si="165" ref="S286:AB288">S287</f>
        <v>0</v>
      </c>
      <c r="T286" s="34">
        <f t="shared" si="165"/>
        <v>30</v>
      </c>
      <c r="U286" s="34">
        <f t="shared" si="165"/>
        <v>0</v>
      </c>
      <c r="V286" s="34">
        <f t="shared" si="165"/>
        <v>30</v>
      </c>
      <c r="W286" s="34">
        <f t="shared" si="165"/>
        <v>0</v>
      </c>
      <c r="X286" s="34">
        <f t="shared" si="165"/>
        <v>30</v>
      </c>
      <c r="Y286" s="34">
        <f t="shared" si="165"/>
        <v>0</v>
      </c>
      <c r="Z286" s="34">
        <f t="shared" si="165"/>
        <v>30</v>
      </c>
      <c r="AA286" s="34">
        <f t="shared" si="165"/>
        <v>0</v>
      </c>
      <c r="AB286" s="51">
        <f t="shared" si="165"/>
        <v>30</v>
      </c>
    </row>
    <row r="287" spans="1:28" s="11" customFormat="1" ht="15">
      <c r="A287" s="10" t="s">
        <v>193</v>
      </c>
      <c r="B287" s="10" t="s">
        <v>35</v>
      </c>
      <c r="C287" s="28" t="s">
        <v>193</v>
      </c>
      <c r="D287" s="52" t="s">
        <v>276</v>
      </c>
      <c r="E287" s="52" t="s">
        <v>36</v>
      </c>
      <c r="F287" s="53">
        <v>20</v>
      </c>
      <c r="G287" s="54">
        <f>G288</f>
        <v>0</v>
      </c>
      <c r="H287" s="54">
        <f t="shared" si="144"/>
        <v>20</v>
      </c>
      <c r="I287" s="54">
        <f>I288</f>
        <v>0</v>
      </c>
      <c r="J287" s="54">
        <f t="shared" si="139"/>
        <v>20</v>
      </c>
      <c r="K287" s="54">
        <f>K288</f>
        <v>0</v>
      </c>
      <c r="L287" s="54">
        <f t="shared" si="140"/>
        <v>20</v>
      </c>
      <c r="M287" s="54">
        <f>M288</f>
        <v>0</v>
      </c>
      <c r="N287" s="54">
        <f t="shared" si="141"/>
        <v>20</v>
      </c>
      <c r="O287" s="54">
        <f>O288</f>
        <v>0</v>
      </c>
      <c r="P287" s="55">
        <f t="shared" si="142"/>
        <v>20</v>
      </c>
      <c r="Q287" s="55">
        <f>Q288</f>
        <v>0</v>
      </c>
      <c r="R287" s="55">
        <f t="shared" si="164"/>
        <v>20</v>
      </c>
      <c r="S287" s="55">
        <f t="shared" si="165"/>
        <v>0</v>
      </c>
      <c r="T287" s="35">
        <f t="shared" si="165"/>
        <v>30</v>
      </c>
      <c r="U287" s="35">
        <f t="shared" si="165"/>
        <v>0</v>
      </c>
      <c r="V287" s="35">
        <f t="shared" si="165"/>
        <v>30</v>
      </c>
      <c r="W287" s="35">
        <f t="shared" si="165"/>
        <v>0</v>
      </c>
      <c r="X287" s="35">
        <f t="shared" si="165"/>
        <v>30</v>
      </c>
      <c r="Y287" s="35">
        <f t="shared" si="165"/>
        <v>0</v>
      </c>
      <c r="Z287" s="35">
        <f t="shared" si="165"/>
        <v>30</v>
      </c>
      <c r="AA287" s="35">
        <f t="shared" si="165"/>
        <v>0</v>
      </c>
      <c r="AB287" s="53">
        <f t="shared" si="165"/>
        <v>30</v>
      </c>
    </row>
    <row r="288" spans="1:28" s="11" customFormat="1" ht="15">
      <c r="A288" s="10" t="s">
        <v>271</v>
      </c>
      <c r="B288" s="10" t="s">
        <v>35</v>
      </c>
      <c r="C288" s="28" t="s">
        <v>271</v>
      </c>
      <c r="D288" s="52" t="s">
        <v>277</v>
      </c>
      <c r="E288" s="52" t="s">
        <v>36</v>
      </c>
      <c r="F288" s="53">
        <v>20</v>
      </c>
      <c r="G288" s="54">
        <f>G289</f>
        <v>0</v>
      </c>
      <c r="H288" s="54">
        <f t="shared" si="144"/>
        <v>20</v>
      </c>
      <c r="I288" s="54">
        <f>I289</f>
        <v>0</v>
      </c>
      <c r="J288" s="54">
        <f t="shared" si="139"/>
        <v>20</v>
      </c>
      <c r="K288" s="54">
        <f>K289</f>
        <v>0</v>
      </c>
      <c r="L288" s="54">
        <f t="shared" si="140"/>
        <v>20</v>
      </c>
      <c r="M288" s="54">
        <f>M289</f>
        <v>0</v>
      </c>
      <c r="N288" s="54">
        <f t="shared" si="141"/>
        <v>20</v>
      </c>
      <c r="O288" s="54">
        <f>O289</f>
        <v>0</v>
      </c>
      <c r="P288" s="55">
        <f t="shared" si="142"/>
        <v>20</v>
      </c>
      <c r="Q288" s="55">
        <f>Q289</f>
        <v>0</v>
      </c>
      <c r="R288" s="55">
        <f t="shared" si="164"/>
        <v>20</v>
      </c>
      <c r="S288" s="55">
        <f t="shared" si="165"/>
        <v>0</v>
      </c>
      <c r="T288" s="35">
        <f t="shared" si="165"/>
        <v>30</v>
      </c>
      <c r="U288" s="35">
        <f t="shared" si="165"/>
        <v>0</v>
      </c>
      <c r="V288" s="35">
        <f t="shared" si="165"/>
        <v>30</v>
      </c>
      <c r="W288" s="35">
        <f t="shared" si="165"/>
        <v>0</v>
      </c>
      <c r="X288" s="35">
        <f t="shared" si="165"/>
        <v>30</v>
      </c>
      <c r="Y288" s="35">
        <f t="shared" si="165"/>
        <v>0</v>
      </c>
      <c r="Z288" s="35">
        <f t="shared" si="165"/>
        <v>30</v>
      </c>
      <c r="AA288" s="35">
        <f t="shared" si="165"/>
        <v>0</v>
      </c>
      <c r="AB288" s="53">
        <f t="shared" si="165"/>
        <v>30</v>
      </c>
    </row>
    <row r="289" spans="1:28" s="11" customFormat="1" ht="15">
      <c r="A289" s="10" t="s">
        <v>271</v>
      </c>
      <c r="B289" s="10" t="s">
        <v>47</v>
      </c>
      <c r="C289" s="28" t="s">
        <v>47</v>
      </c>
      <c r="D289" s="52" t="s">
        <v>277</v>
      </c>
      <c r="E289" s="52" t="s">
        <v>46</v>
      </c>
      <c r="F289" s="53">
        <v>20</v>
      </c>
      <c r="G289" s="54"/>
      <c r="H289" s="54">
        <f t="shared" si="144"/>
        <v>20</v>
      </c>
      <c r="I289" s="54"/>
      <c r="J289" s="54">
        <f t="shared" si="139"/>
        <v>20</v>
      </c>
      <c r="K289" s="54"/>
      <c r="L289" s="54">
        <f t="shared" si="140"/>
        <v>20</v>
      </c>
      <c r="M289" s="54"/>
      <c r="N289" s="54">
        <f t="shared" si="141"/>
        <v>20</v>
      </c>
      <c r="O289" s="54"/>
      <c r="P289" s="55">
        <f t="shared" si="142"/>
        <v>20</v>
      </c>
      <c r="Q289" s="55"/>
      <c r="R289" s="55">
        <f t="shared" si="164"/>
        <v>20</v>
      </c>
      <c r="S289" s="55"/>
      <c r="T289" s="35">
        <v>30</v>
      </c>
      <c r="U289" s="36"/>
      <c r="V289" s="36">
        <f>T289+U289</f>
        <v>30</v>
      </c>
      <c r="W289" s="36"/>
      <c r="X289" s="36">
        <f>V289+W289</f>
        <v>30</v>
      </c>
      <c r="Y289" s="36"/>
      <c r="Z289" s="36">
        <f>X289+Y289</f>
        <v>30</v>
      </c>
      <c r="AA289" s="36"/>
      <c r="AB289" s="82">
        <f>Z289+AA289</f>
        <v>30</v>
      </c>
    </row>
    <row r="290" spans="1:28" s="11" customFormat="1" ht="15">
      <c r="A290" s="10" t="s">
        <v>279</v>
      </c>
      <c r="B290" s="10" t="s">
        <v>35</v>
      </c>
      <c r="C290" s="45" t="s">
        <v>279</v>
      </c>
      <c r="D290" s="46" t="s">
        <v>278</v>
      </c>
      <c r="E290" s="46" t="s">
        <v>36</v>
      </c>
      <c r="F290" s="51">
        <v>1477.9</v>
      </c>
      <c r="G290" s="54">
        <f>G291</f>
        <v>63</v>
      </c>
      <c r="H290" s="48">
        <f t="shared" si="144"/>
        <v>1540.9</v>
      </c>
      <c r="I290" s="54">
        <f>I291</f>
        <v>0</v>
      </c>
      <c r="J290" s="48">
        <f t="shared" si="139"/>
        <v>1540.9</v>
      </c>
      <c r="K290" s="54">
        <f>K291+K307</f>
        <v>-39.79</v>
      </c>
      <c r="L290" s="48">
        <f t="shared" si="140"/>
        <v>1501.1100000000001</v>
      </c>
      <c r="M290" s="54">
        <f>M291+M307</f>
        <v>0</v>
      </c>
      <c r="N290" s="48">
        <f t="shared" si="141"/>
        <v>1501.1100000000001</v>
      </c>
      <c r="O290" s="54">
        <f>O291+O307</f>
        <v>0</v>
      </c>
      <c r="P290" s="50">
        <f t="shared" si="142"/>
        <v>1501.1100000000001</v>
      </c>
      <c r="Q290" s="55">
        <f>Q291+Q307</f>
        <v>0</v>
      </c>
      <c r="R290" s="50">
        <f t="shared" si="164"/>
        <v>1501.1100000000001</v>
      </c>
      <c r="S290" s="55">
        <f aca="true" t="shared" si="166" ref="S290:X290">S291+S307</f>
        <v>12.5</v>
      </c>
      <c r="T290" s="34">
        <f t="shared" si="166"/>
        <v>1469.3</v>
      </c>
      <c r="U290" s="34">
        <f t="shared" si="166"/>
        <v>0</v>
      </c>
      <c r="V290" s="34">
        <f t="shared" si="166"/>
        <v>1469.3</v>
      </c>
      <c r="W290" s="34">
        <f t="shared" si="166"/>
        <v>0</v>
      </c>
      <c r="X290" s="34">
        <f t="shared" si="166"/>
        <v>1469.3</v>
      </c>
      <c r="Y290" s="34">
        <f>Y291+Y307</f>
        <v>0</v>
      </c>
      <c r="Z290" s="34">
        <f>Z291+Z307</f>
        <v>1469.3</v>
      </c>
      <c r="AA290" s="34">
        <f>AA291+AA307</f>
        <v>0</v>
      </c>
      <c r="AB290" s="51">
        <f>AB291+AB307</f>
        <v>1469.3</v>
      </c>
    </row>
    <row r="291" spans="1:28" s="11" customFormat="1" ht="25.5">
      <c r="A291" s="10" t="s">
        <v>146</v>
      </c>
      <c r="B291" s="10" t="s">
        <v>35</v>
      </c>
      <c r="C291" s="28" t="s">
        <v>146</v>
      </c>
      <c r="D291" s="52" t="s">
        <v>280</v>
      </c>
      <c r="E291" s="52" t="s">
        <v>36</v>
      </c>
      <c r="F291" s="53">
        <v>1477.9</v>
      </c>
      <c r="G291" s="54">
        <f>G292+G297</f>
        <v>63</v>
      </c>
      <c r="H291" s="54">
        <f t="shared" si="144"/>
        <v>1540.9</v>
      </c>
      <c r="I291" s="54">
        <f>I292+I297</f>
        <v>0</v>
      </c>
      <c r="J291" s="54">
        <f t="shared" si="139"/>
        <v>1540.9</v>
      </c>
      <c r="K291" s="54">
        <f>K292+K297</f>
        <v>-40</v>
      </c>
      <c r="L291" s="54">
        <f t="shared" si="140"/>
        <v>1500.9</v>
      </c>
      <c r="M291" s="54">
        <f>M292+M297</f>
        <v>0</v>
      </c>
      <c r="N291" s="54">
        <f t="shared" si="141"/>
        <v>1500.9</v>
      </c>
      <c r="O291" s="54">
        <f>O292+O297</f>
        <v>0</v>
      </c>
      <c r="P291" s="55">
        <f t="shared" si="142"/>
        <v>1500.9</v>
      </c>
      <c r="Q291" s="55">
        <f>Q292+Q297</f>
        <v>0</v>
      </c>
      <c r="R291" s="55">
        <f t="shared" si="164"/>
        <v>1500.9</v>
      </c>
      <c r="S291" s="55">
        <f aca="true" t="shared" si="167" ref="S291:X291">S292+S297</f>
        <v>12.5</v>
      </c>
      <c r="T291" s="35">
        <f t="shared" si="167"/>
        <v>1463.3</v>
      </c>
      <c r="U291" s="35">
        <f t="shared" si="167"/>
        <v>0</v>
      </c>
      <c r="V291" s="35">
        <f t="shared" si="167"/>
        <v>1463.3</v>
      </c>
      <c r="W291" s="35">
        <f t="shared" si="167"/>
        <v>0</v>
      </c>
      <c r="X291" s="35">
        <f t="shared" si="167"/>
        <v>1463.3</v>
      </c>
      <c r="Y291" s="35">
        <f>Y292+Y297</f>
        <v>0</v>
      </c>
      <c r="Z291" s="35">
        <f>Z292+Z297</f>
        <v>1463.3</v>
      </c>
      <c r="AA291" s="35">
        <f>AA292+AA297</f>
        <v>0</v>
      </c>
      <c r="AB291" s="53">
        <f>AB292+AB297</f>
        <v>1463.3</v>
      </c>
    </row>
    <row r="292" spans="1:28" s="11" customFormat="1" ht="15">
      <c r="A292" s="10" t="s">
        <v>282</v>
      </c>
      <c r="B292" s="10" t="s">
        <v>35</v>
      </c>
      <c r="C292" s="28" t="s">
        <v>282</v>
      </c>
      <c r="D292" s="52" t="s">
        <v>281</v>
      </c>
      <c r="E292" s="52" t="s">
        <v>36</v>
      </c>
      <c r="F292" s="53">
        <v>864</v>
      </c>
      <c r="G292" s="54">
        <f>G293+G295</f>
        <v>0</v>
      </c>
      <c r="H292" s="54">
        <f t="shared" si="144"/>
        <v>864</v>
      </c>
      <c r="I292" s="54">
        <f>I293+I295</f>
        <v>0</v>
      </c>
      <c r="J292" s="54">
        <f t="shared" si="139"/>
        <v>864</v>
      </c>
      <c r="K292" s="54">
        <f>K293+K295</f>
        <v>0</v>
      </c>
      <c r="L292" s="54">
        <f t="shared" si="140"/>
        <v>864</v>
      </c>
      <c r="M292" s="54">
        <f>M293+M295</f>
        <v>0</v>
      </c>
      <c r="N292" s="54">
        <f t="shared" si="141"/>
        <v>864</v>
      </c>
      <c r="O292" s="54">
        <f>O293+O295</f>
        <v>0</v>
      </c>
      <c r="P292" s="55">
        <f t="shared" si="142"/>
        <v>864</v>
      </c>
      <c r="Q292" s="55">
        <f>Q293+Q295</f>
        <v>0</v>
      </c>
      <c r="R292" s="55">
        <f t="shared" si="164"/>
        <v>864</v>
      </c>
      <c r="S292" s="55">
        <f aca="true" t="shared" si="168" ref="S292:X292">S293+S295</f>
        <v>11.5</v>
      </c>
      <c r="T292" s="35">
        <f t="shared" si="168"/>
        <v>835.9</v>
      </c>
      <c r="U292" s="35">
        <f t="shared" si="168"/>
        <v>0</v>
      </c>
      <c r="V292" s="35">
        <f t="shared" si="168"/>
        <v>835.9</v>
      </c>
      <c r="W292" s="35">
        <f t="shared" si="168"/>
        <v>0</v>
      </c>
      <c r="X292" s="35">
        <f t="shared" si="168"/>
        <v>835.9</v>
      </c>
      <c r="Y292" s="35">
        <f>Y293+Y295</f>
        <v>0</v>
      </c>
      <c r="Z292" s="35">
        <f>Z293+Z295</f>
        <v>835.9</v>
      </c>
      <c r="AA292" s="35">
        <f>AA293+AA295</f>
        <v>0</v>
      </c>
      <c r="AB292" s="53">
        <f>AB293+AB295</f>
        <v>835.9</v>
      </c>
    </row>
    <row r="293" spans="1:28" s="11" customFormat="1" ht="15">
      <c r="A293" s="10" t="s">
        <v>71</v>
      </c>
      <c r="B293" s="10" t="s">
        <v>35</v>
      </c>
      <c r="C293" s="28" t="s">
        <v>71</v>
      </c>
      <c r="D293" s="52" t="s">
        <v>283</v>
      </c>
      <c r="E293" s="52" t="s">
        <v>36</v>
      </c>
      <c r="F293" s="53">
        <v>370</v>
      </c>
      <c r="G293" s="54">
        <f>G294</f>
        <v>0</v>
      </c>
      <c r="H293" s="54">
        <f t="shared" si="144"/>
        <v>370</v>
      </c>
      <c r="I293" s="54">
        <f>I294</f>
        <v>0</v>
      </c>
      <c r="J293" s="54">
        <f t="shared" si="139"/>
        <v>370</v>
      </c>
      <c r="K293" s="54">
        <f>K294</f>
        <v>0</v>
      </c>
      <c r="L293" s="54">
        <f t="shared" si="140"/>
        <v>370</v>
      </c>
      <c r="M293" s="54">
        <f>M294</f>
        <v>0</v>
      </c>
      <c r="N293" s="54">
        <f t="shared" si="141"/>
        <v>370</v>
      </c>
      <c r="O293" s="54">
        <f>O294</f>
        <v>0</v>
      </c>
      <c r="P293" s="55">
        <f t="shared" si="142"/>
        <v>370</v>
      </c>
      <c r="Q293" s="55">
        <f>Q294</f>
        <v>0</v>
      </c>
      <c r="R293" s="55">
        <f t="shared" si="164"/>
        <v>370</v>
      </c>
      <c r="S293" s="55">
        <f aca="true" t="shared" si="169" ref="S293:AB293">S294</f>
        <v>0</v>
      </c>
      <c r="T293" s="35">
        <f t="shared" si="169"/>
        <v>186.4</v>
      </c>
      <c r="U293" s="35">
        <f t="shared" si="169"/>
        <v>0</v>
      </c>
      <c r="V293" s="35">
        <f t="shared" si="169"/>
        <v>186.4</v>
      </c>
      <c r="W293" s="35">
        <f t="shared" si="169"/>
        <v>0</v>
      </c>
      <c r="X293" s="35">
        <f t="shared" si="169"/>
        <v>186.4</v>
      </c>
      <c r="Y293" s="35">
        <f t="shared" si="169"/>
        <v>0</v>
      </c>
      <c r="Z293" s="35">
        <f t="shared" si="169"/>
        <v>186.4</v>
      </c>
      <c r="AA293" s="35">
        <f t="shared" si="169"/>
        <v>0</v>
      </c>
      <c r="AB293" s="53">
        <f t="shared" si="169"/>
        <v>186.4</v>
      </c>
    </row>
    <row r="294" spans="1:28" s="11" customFormat="1" ht="51">
      <c r="A294" s="10" t="s">
        <v>71</v>
      </c>
      <c r="B294" s="10" t="s">
        <v>45</v>
      </c>
      <c r="C294" s="28" t="s">
        <v>45</v>
      </c>
      <c r="D294" s="52" t="s">
        <v>283</v>
      </c>
      <c r="E294" s="52" t="s">
        <v>44</v>
      </c>
      <c r="F294" s="53">
        <v>370</v>
      </c>
      <c r="G294" s="54">
        <v>0</v>
      </c>
      <c r="H294" s="54">
        <f t="shared" si="144"/>
        <v>370</v>
      </c>
      <c r="I294" s="54">
        <v>0</v>
      </c>
      <c r="J294" s="54">
        <f t="shared" si="139"/>
        <v>370</v>
      </c>
      <c r="K294" s="54">
        <v>0</v>
      </c>
      <c r="L294" s="54">
        <f t="shared" si="140"/>
        <v>370</v>
      </c>
      <c r="M294" s="54">
        <v>0</v>
      </c>
      <c r="N294" s="54">
        <f t="shared" si="141"/>
        <v>370</v>
      </c>
      <c r="O294" s="54">
        <v>0</v>
      </c>
      <c r="P294" s="55">
        <f t="shared" si="142"/>
        <v>370</v>
      </c>
      <c r="Q294" s="55">
        <v>0</v>
      </c>
      <c r="R294" s="55">
        <f t="shared" si="164"/>
        <v>370</v>
      </c>
      <c r="S294" s="55">
        <v>0</v>
      </c>
      <c r="T294" s="35">
        <v>186.4</v>
      </c>
      <c r="U294" s="36"/>
      <c r="V294" s="36">
        <f>T294+U294</f>
        <v>186.4</v>
      </c>
      <c r="W294" s="36"/>
      <c r="X294" s="36">
        <f>V294+W294</f>
        <v>186.4</v>
      </c>
      <c r="Y294" s="36"/>
      <c r="Z294" s="36">
        <f>X294+Y294</f>
        <v>186.4</v>
      </c>
      <c r="AA294" s="36"/>
      <c r="AB294" s="82">
        <f>Z294+AA294</f>
        <v>186.4</v>
      </c>
    </row>
    <row r="295" spans="1:28" s="11" customFormat="1" ht="15">
      <c r="A295" s="10" t="s">
        <v>73</v>
      </c>
      <c r="B295" s="10" t="s">
        <v>35</v>
      </c>
      <c r="C295" s="28" t="s">
        <v>73</v>
      </c>
      <c r="D295" s="52" t="s">
        <v>284</v>
      </c>
      <c r="E295" s="52" t="s">
        <v>36</v>
      </c>
      <c r="F295" s="53">
        <v>494</v>
      </c>
      <c r="G295" s="54">
        <f>G296</f>
        <v>0</v>
      </c>
      <c r="H295" s="54">
        <f t="shared" si="144"/>
        <v>494</v>
      </c>
      <c r="I295" s="54">
        <f>I296</f>
        <v>0</v>
      </c>
      <c r="J295" s="54">
        <f t="shared" si="139"/>
        <v>494</v>
      </c>
      <c r="K295" s="54">
        <f>K296</f>
        <v>0</v>
      </c>
      <c r="L295" s="54">
        <f t="shared" si="140"/>
        <v>494</v>
      </c>
      <c r="M295" s="54">
        <f>M296</f>
        <v>0</v>
      </c>
      <c r="N295" s="54">
        <f t="shared" si="141"/>
        <v>494</v>
      </c>
      <c r="O295" s="54">
        <f>O296</f>
        <v>0</v>
      </c>
      <c r="P295" s="55">
        <f t="shared" si="142"/>
        <v>494</v>
      </c>
      <c r="Q295" s="55">
        <f>Q296</f>
        <v>0</v>
      </c>
      <c r="R295" s="55">
        <f t="shared" si="164"/>
        <v>494</v>
      </c>
      <c r="S295" s="55">
        <f aca="true" t="shared" si="170" ref="S295:AB295">S296</f>
        <v>11.5</v>
      </c>
      <c r="T295" s="35">
        <f t="shared" si="170"/>
        <v>649.5</v>
      </c>
      <c r="U295" s="35">
        <f t="shared" si="170"/>
        <v>0</v>
      </c>
      <c r="V295" s="35">
        <f t="shared" si="170"/>
        <v>649.5</v>
      </c>
      <c r="W295" s="35">
        <f t="shared" si="170"/>
        <v>0</v>
      </c>
      <c r="X295" s="35">
        <f t="shared" si="170"/>
        <v>649.5</v>
      </c>
      <c r="Y295" s="35">
        <f t="shared" si="170"/>
        <v>0</v>
      </c>
      <c r="Z295" s="35">
        <f t="shared" si="170"/>
        <v>649.5</v>
      </c>
      <c r="AA295" s="35">
        <f t="shared" si="170"/>
        <v>0</v>
      </c>
      <c r="AB295" s="53">
        <f t="shared" si="170"/>
        <v>649.5</v>
      </c>
    </row>
    <row r="296" spans="1:28" s="11" customFormat="1" ht="51">
      <c r="A296" s="10" t="s">
        <v>73</v>
      </c>
      <c r="B296" s="10" t="s">
        <v>45</v>
      </c>
      <c r="C296" s="28" t="s">
        <v>45</v>
      </c>
      <c r="D296" s="52" t="s">
        <v>284</v>
      </c>
      <c r="E296" s="52" t="s">
        <v>44</v>
      </c>
      <c r="F296" s="53">
        <v>494</v>
      </c>
      <c r="G296" s="54">
        <v>0</v>
      </c>
      <c r="H296" s="54">
        <f t="shared" si="144"/>
        <v>494</v>
      </c>
      <c r="I296" s="54">
        <v>0</v>
      </c>
      <c r="J296" s="54">
        <f t="shared" si="139"/>
        <v>494</v>
      </c>
      <c r="K296" s="54">
        <v>0</v>
      </c>
      <c r="L296" s="54">
        <f t="shared" si="140"/>
        <v>494</v>
      </c>
      <c r="M296" s="54">
        <v>0</v>
      </c>
      <c r="N296" s="54">
        <f t="shared" si="141"/>
        <v>494</v>
      </c>
      <c r="O296" s="54">
        <v>0</v>
      </c>
      <c r="P296" s="55">
        <f t="shared" si="142"/>
        <v>494</v>
      </c>
      <c r="Q296" s="55">
        <v>0</v>
      </c>
      <c r="R296" s="55">
        <f t="shared" si="164"/>
        <v>494</v>
      </c>
      <c r="S296" s="55">
        <v>11.5</v>
      </c>
      <c r="T296" s="35">
        <v>649.5</v>
      </c>
      <c r="U296" s="36"/>
      <c r="V296" s="36">
        <f>T296+U296</f>
        <v>649.5</v>
      </c>
      <c r="W296" s="36"/>
      <c r="X296" s="36">
        <f>V296+W296</f>
        <v>649.5</v>
      </c>
      <c r="Y296" s="36"/>
      <c r="Z296" s="36">
        <f>X296+Y296</f>
        <v>649.5</v>
      </c>
      <c r="AA296" s="36"/>
      <c r="AB296" s="82">
        <f>Z296+AA296</f>
        <v>649.5</v>
      </c>
    </row>
    <row r="297" spans="1:28" s="11" customFormat="1" ht="15">
      <c r="A297" s="10" t="s">
        <v>148</v>
      </c>
      <c r="B297" s="10" t="s">
        <v>35</v>
      </c>
      <c r="C297" s="28" t="s">
        <v>148</v>
      </c>
      <c r="D297" s="52" t="s">
        <v>285</v>
      </c>
      <c r="E297" s="52" t="s">
        <v>36</v>
      </c>
      <c r="F297" s="53">
        <v>613.9</v>
      </c>
      <c r="G297" s="54">
        <f>G298+G300</f>
        <v>63</v>
      </c>
      <c r="H297" s="54">
        <f t="shared" si="144"/>
        <v>676.9</v>
      </c>
      <c r="I297" s="54">
        <f>I298+I300</f>
        <v>0</v>
      </c>
      <c r="J297" s="54">
        <f t="shared" si="139"/>
        <v>676.9</v>
      </c>
      <c r="K297" s="54">
        <f>K298+K300+K302</f>
        <v>-40</v>
      </c>
      <c r="L297" s="54">
        <f t="shared" si="140"/>
        <v>636.9</v>
      </c>
      <c r="M297" s="54">
        <f>M298+M300+M302</f>
        <v>0</v>
      </c>
      <c r="N297" s="54">
        <f t="shared" si="141"/>
        <v>636.9</v>
      </c>
      <c r="O297" s="54">
        <f>O298+O300+O302</f>
        <v>0</v>
      </c>
      <c r="P297" s="55">
        <f t="shared" si="142"/>
        <v>636.9</v>
      </c>
      <c r="Q297" s="55">
        <f>Q298+Q300+Q302</f>
        <v>0</v>
      </c>
      <c r="R297" s="55">
        <f t="shared" si="164"/>
        <v>636.9</v>
      </c>
      <c r="S297" s="55">
        <f aca="true" t="shared" si="171" ref="S297:X297">S298+S300+S302</f>
        <v>1</v>
      </c>
      <c r="T297" s="35">
        <f t="shared" si="171"/>
        <v>627.4</v>
      </c>
      <c r="U297" s="35">
        <f t="shared" si="171"/>
        <v>0</v>
      </c>
      <c r="V297" s="35">
        <f t="shared" si="171"/>
        <v>627.4</v>
      </c>
      <c r="W297" s="35">
        <f t="shared" si="171"/>
        <v>0</v>
      </c>
      <c r="X297" s="35">
        <f t="shared" si="171"/>
        <v>627.4</v>
      </c>
      <c r="Y297" s="35">
        <f>Y298+Y300+Y302</f>
        <v>0</v>
      </c>
      <c r="Z297" s="35">
        <f>Z298+Z300+Z302</f>
        <v>627.4</v>
      </c>
      <c r="AA297" s="35">
        <f>AA298+AA300+AA302</f>
        <v>0</v>
      </c>
      <c r="AB297" s="53">
        <f>AB298+AB300+AB302</f>
        <v>627.4</v>
      </c>
    </row>
    <row r="298" spans="1:28" s="11" customFormat="1" ht="15">
      <c r="A298" s="10" t="s">
        <v>71</v>
      </c>
      <c r="B298" s="10" t="s">
        <v>35</v>
      </c>
      <c r="C298" s="28" t="s">
        <v>71</v>
      </c>
      <c r="D298" s="52" t="s">
        <v>286</v>
      </c>
      <c r="E298" s="52" t="s">
        <v>36</v>
      </c>
      <c r="F298" s="53">
        <v>198</v>
      </c>
      <c r="G298" s="54">
        <f>G299</f>
        <v>-38</v>
      </c>
      <c r="H298" s="54">
        <f t="shared" si="144"/>
        <v>160</v>
      </c>
      <c r="I298" s="54">
        <f>I299</f>
        <v>0</v>
      </c>
      <c r="J298" s="54">
        <f t="shared" si="139"/>
        <v>160</v>
      </c>
      <c r="K298" s="54">
        <f>K299</f>
        <v>0</v>
      </c>
      <c r="L298" s="54">
        <f t="shared" si="140"/>
        <v>160</v>
      </c>
      <c r="M298" s="54">
        <f>M299</f>
        <v>0</v>
      </c>
      <c r="N298" s="54">
        <f t="shared" si="141"/>
        <v>160</v>
      </c>
      <c r="O298" s="54">
        <f>O299</f>
        <v>0</v>
      </c>
      <c r="P298" s="55">
        <f t="shared" si="142"/>
        <v>160</v>
      </c>
      <c r="Q298" s="55">
        <f>Q299</f>
        <v>0</v>
      </c>
      <c r="R298" s="55">
        <f t="shared" si="164"/>
        <v>160</v>
      </c>
      <c r="S298" s="55">
        <f aca="true" t="shared" si="172" ref="S298:AB298">S299</f>
        <v>0</v>
      </c>
      <c r="T298" s="35">
        <f t="shared" si="172"/>
        <v>137</v>
      </c>
      <c r="U298" s="35">
        <f t="shared" si="172"/>
        <v>0</v>
      </c>
      <c r="V298" s="35">
        <f t="shared" si="172"/>
        <v>137</v>
      </c>
      <c r="W298" s="35">
        <f t="shared" si="172"/>
        <v>0</v>
      </c>
      <c r="X298" s="35">
        <f t="shared" si="172"/>
        <v>137</v>
      </c>
      <c r="Y298" s="35">
        <f t="shared" si="172"/>
        <v>0</v>
      </c>
      <c r="Z298" s="35">
        <f t="shared" si="172"/>
        <v>137</v>
      </c>
      <c r="AA298" s="35">
        <f t="shared" si="172"/>
        <v>0</v>
      </c>
      <c r="AB298" s="53">
        <f t="shared" si="172"/>
        <v>137</v>
      </c>
    </row>
    <row r="299" spans="1:28" s="11" customFormat="1" ht="51">
      <c r="A299" s="10" t="s">
        <v>71</v>
      </c>
      <c r="B299" s="10" t="s">
        <v>45</v>
      </c>
      <c r="C299" s="28" t="s">
        <v>45</v>
      </c>
      <c r="D299" s="52" t="s">
        <v>286</v>
      </c>
      <c r="E299" s="52" t="s">
        <v>44</v>
      </c>
      <c r="F299" s="53">
        <v>198</v>
      </c>
      <c r="G299" s="54">
        <v>-38</v>
      </c>
      <c r="H299" s="54">
        <f t="shared" si="144"/>
        <v>160</v>
      </c>
      <c r="I299" s="54"/>
      <c r="J299" s="54">
        <f t="shared" si="139"/>
        <v>160</v>
      </c>
      <c r="K299" s="54"/>
      <c r="L299" s="54">
        <f t="shared" si="140"/>
        <v>160</v>
      </c>
      <c r="M299" s="54"/>
      <c r="N299" s="54">
        <f t="shared" si="141"/>
        <v>160</v>
      </c>
      <c r="O299" s="54"/>
      <c r="P299" s="55">
        <f t="shared" si="142"/>
        <v>160</v>
      </c>
      <c r="Q299" s="55"/>
      <c r="R299" s="55">
        <f t="shared" si="164"/>
        <v>160</v>
      </c>
      <c r="S299" s="55"/>
      <c r="T299" s="35">
        <v>137</v>
      </c>
      <c r="U299" s="36"/>
      <c r="V299" s="36">
        <f>T299+U299</f>
        <v>137</v>
      </c>
      <c r="W299" s="36"/>
      <c r="X299" s="36">
        <f>V299+W299</f>
        <v>137</v>
      </c>
      <c r="Y299" s="36"/>
      <c r="Z299" s="36">
        <f>X299+Y299</f>
        <v>137</v>
      </c>
      <c r="AA299" s="36"/>
      <c r="AB299" s="82">
        <f>Z299+AA299</f>
        <v>137</v>
      </c>
    </row>
    <row r="300" spans="1:28" s="11" customFormat="1" ht="15">
      <c r="A300" s="10" t="s">
        <v>73</v>
      </c>
      <c r="B300" s="10" t="s">
        <v>35</v>
      </c>
      <c r="C300" s="28" t="s">
        <v>73</v>
      </c>
      <c r="D300" s="52" t="s">
        <v>287</v>
      </c>
      <c r="E300" s="52" t="s">
        <v>36</v>
      </c>
      <c r="F300" s="53">
        <v>364</v>
      </c>
      <c r="G300" s="54">
        <f>G301</f>
        <v>101</v>
      </c>
      <c r="H300" s="54">
        <f t="shared" si="144"/>
        <v>465</v>
      </c>
      <c r="I300" s="54">
        <f>I301</f>
        <v>0</v>
      </c>
      <c r="J300" s="54">
        <f>H300+I300</f>
        <v>465</v>
      </c>
      <c r="K300" s="54">
        <f>K301</f>
        <v>0</v>
      </c>
      <c r="L300" s="54">
        <f aca="true" t="shared" si="173" ref="L300:L308">J300+K300</f>
        <v>465</v>
      </c>
      <c r="M300" s="54">
        <f>M301</f>
        <v>0</v>
      </c>
      <c r="N300" s="54">
        <f aca="true" t="shared" si="174" ref="N300:N308">L300+M300</f>
        <v>465</v>
      </c>
      <c r="O300" s="54">
        <f>O301</f>
        <v>0</v>
      </c>
      <c r="P300" s="55">
        <f aca="true" t="shared" si="175" ref="P300:P308">N300+O300</f>
        <v>465</v>
      </c>
      <c r="Q300" s="55">
        <f>Q301</f>
        <v>0</v>
      </c>
      <c r="R300" s="55">
        <f t="shared" si="164"/>
        <v>465</v>
      </c>
      <c r="S300" s="55">
        <f aca="true" t="shared" si="176" ref="S300:AB300">S301</f>
        <v>1</v>
      </c>
      <c r="T300" s="35">
        <f t="shared" si="176"/>
        <v>479.4</v>
      </c>
      <c r="U300" s="35">
        <f t="shared" si="176"/>
        <v>0</v>
      </c>
      <c r="V300" s="35">
        <f t="shared" si="176"/>
        <v>479.4</v>
      </c>
      <c r="W300" s="35">
        <f t="shared" si="176"/>
        <v>0</v>
      </c>
      <c r="X300" s="35">
        <f t="shared" si="176"/>
        <v>479.4</v>
      </c>
      <c r="Y300" s="35">
        <f t="shared" si="176"/>
        <v>0</v>
      </c>
      <c r="Z300" s="35">
        <f t="shared" si="176"/>
        <v>479.4</v>
      </c>
      <c r="AA300" s="35">
        <f t="shared" si="176"/>
        <v>0</v>
      </c>
      <c r="AB300" s="53">
        <f t="shared" si="176"/>
        <v>479.4</v>
      </c>
    </row>
    <row r="301" spans="1:28" s="11" customFormat="1" ht="51">
      <c r="A301" s="10" t="s">
        <v>73</v>
      </c>
      <c r="B301" s="10" t="s">
        <v>45</v>
      </c>
      <c r="C301" s="28" t="s">
        <v>45</v>
      </c>
      <c r="D301" s="52" t="s">
        <v>287</v>
      </c>
      <c r="E301" s="52" t="s">
        <v>44</v>
      </c>
      <c r="F301" s="53">
        <v>364</v>
      </c>
      <c r="G301" s="54">
        <v>101</v>
      </c>
      <c r="H301" s="54">
        <f aca="true" t="shared" si="177" ref="H301:H306">F301+G301</f>
        <v>465</v>
      </c>
      <c r="I301" s="54"/>
      <c r="J301" s="54">
        <f>H301+I301</f>
        <v>465</v>
      </c>
      <c r="K301" s="54"/>
      <c r="L301" s="54">
        <f t="shared" si="173"/>
        <v>465</v>
      </c>
      <c r="M301" s="54"/>
      <c r="N301" s="54">
        <f t="shared" si="174"/>
        <v>465</v>
      </c>
      <c r="O301" s="54"/>
      <c r="P301" s="55">
        <f t="shared" si="175"/>
        <v>465</v>
      </c>
      <c r="Q301" s="55"/>
      <c r="R301" s="55">
        <f t="shared" si="164"/>
        <v>465</v>
      </c>
      <c r="S301" s="55">
        <v>1</v>
      </c>
      <c r="T301" s="35">
        <v>479.4</v>
      </c>
      <c r="U301" s="36"/>
      <c r="V301" s="36">
        <f>T301+U301</f>
        <v>479.4</v>
      </c>
      <c r="W301" s="36"/>
      <c r="X301" s="36">
        <f>V301+W301</f>
        <v>479.4</v>
      </c>
      <c r="Y301" s="36"/>
      <c r="Z301" s="36">
        <f>X301+Y301</f>
        <v>479.4</v>
      </c>
      <c r="AA301" s="36"/>
      <c r="AB301" s="82">
        <f>Z301+AA301</f>
        <v>479.4</v>
      </c>
    </row>
    <row r="302" spans="1:28" s="11" customFormat="1" ht="15">
      <c r="A302" s="10" t="s">
        <v>83</v>
      </c>
      <c r="B302" s="10" t="s">
        <v>35</v>
      </c>
      <c r="C302" s="28" t="s">
        <v>83</v>
      </c>
      <c r="D302" s="52" t="s">
        <v>288</v>
      </c>
      <c r="E302" s="52" t="s">
        <v>36</v>
      </c>
      <c r="F302" s="53">
        <v>51.9</v>
      </c>
      <c r="G302" s="54">
        <f>G303+G304</f>
        <v>0</v>
      </c>
      <c r="H302" s="54">
        <f t="shared" si="177"/>
        <v>51.9</v>
      </c>
      <c r="I302" s="54">
        <f>I303+I304</f>
        <v>0</v>
      </c>
      <c r="J302" s="54">
        <f>H302+I302</f>
        <v>51.9</v>
      </c>
      <c r="K302" s="54">
        <f>K303+K304</f>
        <v>-40</v>
      </c>
      <c r="L302" s="54">
        <f t="shared" si="173"/>
        <v>11.899999999999999</v>
      </c>
      <c r="M302" s="54">
        <f>M303+M304</f>
        <v>0</v>
      </c>
      <c r="N302" s="54">
        <f t="shared" si="174"/>
        <v>11.899999999999999</v>
      </c>
      <c r="O302" s="54">
        <f>O303+O304</f>
        <v>0</v>
      </c>
      <c r="P302" s="55">
        <f t="shared" si="175"/>
        <v>11.899999999999999</v>
      </c>
      <c r="Q302" s="55">
        <f>Q303+Q304</f>
        <v>0</v>
      </c>
      <c r="R302" s="55">
        <f t="shared" si="164"/>
        <v>11.899999999999999</v>
      </c>
      <c r="S302" s="55">
        <f aca="true" t="shared" si="178" ref="S302:X302">S303+S304</f>
        <v>0</v>
      </c>
      <c r="T302" s="35">
        <f t="shared" si="178"/>
        <v>11</v>
      </c>
      <c r="U302" s="35">
        <f t="shared" si="178"/>
        <v>0</v>
      </c>
      <c r="V302" s="35">
        <f t="shared" si="178"/>
        <v>11</v>
      </c>
      <c r="W302" s="35">
        <f t="shared" si="178"/>
        <v>0</v>
      </c>
      <c r="X302" s="35">
        <f t="shared" si="178"/>
        <v>11</v>
      </c>
      <c r="Y302" s="35">
        <f>Y303+Y304</f>
        <v>0</v>
      </c>
      <c r="Z302" s="35">
        <f>Z303+Z304</f>
        <v>11</v>
      </c>
      <c r="AA302" s="35">
        <f>AA303+AA304</f>
        <v>0</v>
      </c>
      <c r="AB302" s="53">
        <f>AB303+AB304</f>
        <v>11</v>
      </c>
    </row>
    <row r="303" spans="1:28" s="11" customFormat="1" ht="15">
      <c r="A303" s="10" t="s">
        <v>83</v>
      </c>
      <c r="B303" s="10" t="s">
        <v>47</v>
      </c>
      <c r="C303" s="28" t="s">
        <v>47</v>
      </c>
      <c r="D303" s="52" t="s">
        <v>288</v>
      </c>
      <c r="E303" s="52" t="s">
        <v>46</v>
      </c>
      <c r="F303" s="53">
        <v>49.9</v>
      </c>
      <c r="G303" s="54"/>
      <c r="H303" s="54">
        <f t="shared" si="177"/>
        <v>49.9</v>
      </c>
      <c r="I303" s="54"/>
      <c r="J303" s="54">
        <f>H303+I303</f>
        <v>49.9</v>
      </c>
      <c r="K303" s="54">
        <v>-40</v>
      </c>
      <c r="L303" s="54">
        <f t="shared" si="173"/>
        <v>9.899999999999999</v>
      </c>
      <c r="M303" s="54"/>
      <c r="N303" s="54">
        <f t="shared" si="174"/>
        <v>9.899999999999999</v>
      </c>
      <c r="O303" s="54"/>
      <c r="P303" s="55">
        <f t="shared" si="175"/>
        <v>9.899999999999999</v>
      </c>
      <c r="Q303" s="55"/>
      <c r="R303" s="55">
        <f t="shared" si="164"/>
        <v>9.899999999999999</v>
      </c>
      <c r="S303" s="55"/>
      <c r="T303" s="35">
        <v>9</v>
      </c>
      <c r="U303" s="36"/>
      <c r="V303" s="36">
        <f>T303+U303</f>
        <v>9</v>
      </c>
      <c r="W303" s="36"/>
      <c r="X303" s="36">
        <f>V303+W303</f>
        <v>9</v>
      </c>
      <c r="Y303" s="36"/>
      <c r="Z303" s="36">
        <f>X303+Y303</f>
        <v>9</v>
      </c>
      <c r="AA303" s="36"/>
      <c r="AB303" s="82">
        <f>Z303+AA303</f>
        <v>9</v>
      </c>
    </row>
    <row r="304" spans="1:28" s="11" customFormat="1" ht="15">
      <c r="A304" s="10" t="s">
        <v>83</v>
      </c>
      <c r="B304" s="10" t="s">
        <v>76</v>
      </c>
      <c r="C304" s="28" t="s">
        <v>76</v>
      </c>
      <c r="D304" s="52" t="s">
        <v>288</v>
      </c>
      <c r="E304" s="52" t="s">
        <v>75</v>
      </c>
      <c r="F304" s="53">
        <v>2</v>
      </c>
      <c r="G304" s="54"/>
      <c r="H304" s="54">
        <f t="shared" si="177"/>
        <v>2</v>
      </c>
      <c r="I304" s="54"/>
      <c r="J304" s="54">
        <f>H304+I304</f>
        <v>2</v>
      </c>
      <c r="K304" s="54"/>
      <c r="L304" s="54">
        <f t="shared" si="173"/>
        <v>2</v>
      </c>
      <c r="M304" s="54"/>
      <c r="N304" s="54">
        <f t="shared" si="174"/>
        <v>2</v>
      </c>
      <c r="O304" s="54"/>
      <c r="P304" s="55">
        <f t="shared" si="175"/>
        <v>2</v>
      </c>
      <c r="Q304" s="55"/>
      <c r="R304" s="55">
        <f t="shared" si="164"/>
        <v>2</v>
      </c>
      <c r="S304" s="55"/>
      <c r="T304" s="35">
        <v>2</v>
      </c>
      <c r="U304" s="36"/>
      <c r="V304" s="36">
        <f>T304+U304</f>
        <v>2</v>
      </c>
      <c r="W304" s="36"/>
      <c r="X304" s="36">
        <f>V304+W304</f>
        <v>2</v>
      </c>
      <c r="Y304" s="36"/>
      <c r="Z304" s="36">
        <f>X304+Y304</f>
        <v>2</v>
      </c>
      <c r="AA304" s="36"/>
      <c r="AB304" s="82">
        <f>Z304+AA304</f>
        <v>2</v>
      </c>
    </row>
    <row r="305" spans="1:28" s="4" customFormat="1" ht="135" hidden="1">
      <c r="A305" s="3" t="s">
        <v>4</v>
      </c>
      <c r="B305" s="3" t="s">
        <v>6</v>
      </c>
      <c r="C305" s="66" t="s">
        <v>9</v>
      </c>
      <c r="D305" s="67" t="s">
        <v>3</v>
      </c>
      <c r="E305" s="67" t="s">
        <v>5</v>
      </c>
      <c r="F305" s="68" t="s">
        <v>454</v>
      </c>
      <c r="G305" s="68" t="s">
        <v>455</v>
      </c>
      <c r="H305" s="49" t="e">
        <f t="shared" si="177"/>
        <v>#VALUE!</v>
      </c>
      <c r="I305" s="69"/>
      <c r="J305" s="69"/>
      <c r="K305" s="69"/>
      <c r="L305" s="54">
        <f t="shared" si="173"/>
        <v>0</v>
      </c>
      <c r="M305" s="69"/>
      <c r="N305" s="54">
        <f t="shared" si="174"/>
        <v>0</v>
      </c>
      <c r="O305" s="69"/>
      <c r="P305" s="55">
        <f t="shared" si="175"/>
        <v>0</v>
      </c>
      <c r="Q305" s="70"/>
      <c r="R305" s="55">
        <f t="shared" si="164"/>
        <v>0</v>
      </c>
      <c r="S305" s="70"/>
      <c r="T305" s="35">
        <f>R305+S305</f>
        <v>0</v>
      </c>
      <c r="U305" s="38"/>
      <c r="V305" s="38"/>
      <c r="W305" s="38"/>
      <c r="X305" s="38"/>
      <c r="Y305" s="38"/>
      <c r="Z305" s="38"/>
      <c r="AA305" s="38"/>
      <c r="AB305" s="84"/>
    </row>
    <row r="306" spans="1:28" s="6" customFormat="1" ht="120" hidden="1">
      <c r="A306" s="5" t="s">
        <v>449</v>
      </c>
      <c r="B306" s="5" t="s">
        <v>451</v>
      </c>
      <c r="C306" s="71" t="s">
        <v>10</v>
      </c>
      <c r="D306" s="72" t="s">
        <v>448</v>
      </c>
      <c r="E306" s="72" t="s">
        <v>450</v>
      </c>
      <c r="F306" s="73" t="s">
        <v>452</v>
      </c>
      <c r="G306" s="73" t="s">
        <v>453</v>
      </c>
      <c r="H306" s="74" t="e">
        <f t="shared" si="177"/>
        <v>#VALUE!</v>
      </c>
      <c r="I306" s="75"/>
      <c r="J306" s="75"/>
      <c r="K306" s="75"/>
      <c r="L306" s="54">
        <f t="shared" si="173"/>
        <v>0</v>
      </c>
      <c r="M306" s="75"/>
      <c r="N306" s="54">
        <f t="shared" si="174"/>
        <v>0</v>
      </c>
      <c r="O306" s="75"/>
      <c r="P306" s="55">
        <f t="shared" si="175"/>
        <v>0</v>
      </c>
      <c r="Q306" s="76"/>
      <c r="R306" s="55">
        <f t="shared" si="164"/>
        <v>0</v>
      </c>
      <c r="S306" s="76"/>
      <c r="T306" s="35">
        <f>R306+S306</f>
        <v>0</v>
      </c>
      <c r="U306" s="39"/>
      <c r="V306" s="39"/>
      <c r="W306" s="39"/>
      <c r="X306" s="39"/>
      <c r="Y306" s="39"/>
      <c r="Z306" s="39"/>
      <c r="AA306" s="39"/>
      <c r="AB306" s="85"/>
    </row>
    <row r="307" spans="3:28" ht="38.25">
      <c r="C307" s="77" t="s">
        <v>475</v>
      </c>
      <c r="D307" s="78" t="s">
        <v>474</v>
      </c>
      <c r="E307" s="78" t="s">
        <v>36</v>
      </c>
      <c r="F307" s="78"/>
      <c r="G307" s="78"/>
      <c r="H307" s="79"/>
      <c r="I307" s="79"/>
      <c r="J307" s="80">
        <f>J308</f>
        <v>0</v>
      </c>
      <c r="K307" s="80">
        <f>K308</f>
        <v>0.21</v>
      </c>
      <c r="L307" s="54">
        <f t="shared" si="173"/>
        <v>0.21</v>
      </c>
      <c r="M307" s="80">
        <f>M308</f>
        <v>0</v>
      </c>
      <c r="N307" s="54">
        <f t="shared" si="174"/>
        <v>0.21</v>
      </c>
      <c r="O307" s="80">
        <f>O308</f>
        <v>0</v>
      </c>
      <c r="P307" s="55">
        <f t="shared" si="175"/>
        <v>0.21</v>
      </c>
      <c r="Q307" s="81">
        <f>Q308</f>
        <v>0</v>
      </c>
      <c r="R307" s="55">
        <f t="shared" si="164"/>
        <v>0.21</v>
      </c>
      <c r="S307" s="81">
        <f aca="true" t="shared" si="179" ref="S307:AB307">S308</f>
        <v>0</v>
      </c>
      <c r="T307" s="35">
        <f t="shared" si="179"/>
        <v>6</v>
      </c>
      <c r="U307" s="35">
        <f t="shared" si="179"/>
        <v>0</v>
      </c>
      <c r="V307" s="35">
        <f t="shared" si="179"/>
        <v>6</v>
      </c>
      <c r="W307" s="35">
        <f t="shared" si="179"/>
        <v>0</v>
      </c>
      <c r="X307" s="35">
        <f t="shared" si="179"/>
        <v>6</v>
      </c>
      <c r="Y307" s="35">
        <f t="shared" si="179"/>
        <v>0</v>
      </c>
      <c r="Z307" s="35">
        <f t="shared" si="179"/>
        <v>6</v>
      </c>
      <c r="AA307" s="35">
        <f t="shared" si="179"/>
        <v>0</v>
      </c>
      <c r="AB307" s="53">
        <f t="shared" si="179"/>
        <v>6</v>
      </c>
    </row>
    <row r="308" spans="3:28" ht="25.5">
      <c r="C308" s="77" t="s">
        <v>471</v>
      </c>
      <c r="D308" s="78" t="s">
        <v>474</v>
      </c>
      <c r="E308" s="78" t="s">
        <v>46</v>
      </c>
      <c r="F308" s="78"/>
      <c r="G308" s="78"/>
      <c r="H308" s="79"/>
      <c r="I308" s="79"/>
      <c r="J308" s="80">
        <v>0</v>
      </c>
      <c r="K308" s="80">
        <v>0.21</v>
      </c>
      <c r="L308" s="54">
        <f t="shared" si="173"/>
        <v>0.21</v>
      </c>
      <c r="M308" s="80"/>
      <c r="N308" s="54">
        <f t="shared" si="174"/>
        <v>0.21</v>
      </c>
      <c r="O308" s="80"/>
      <c r="P308" s="55">
        <f t="shared" si="175"/>
        <v>0.21</v>
      </c>
      <c r="Q308" s="81"/>
      <c r="R308" s="55">
        <f t="shared" si="164"/>
        <v>0.21</v>
      </c>
      <c r="S308" s="81"/>
      <c r="T308" s="35">
        <v>6</v>
      </c>
      <c r="U308" s="40"/>
      <c r="V308" s="40">
        <f>T308+U308</f>
        <v>6</v>
      </c>
      <c r="W308" s="40"/>
      <c r="X308" s="40">
        <f>V308+W308</f>
        <v>6</v>
      </c>
      <c r="Y308" s="40"/>
      <c r="Z308" s="40">
        <f>X308+Y308</f>
        <v>6</v>
      </c>
      <c r="AA308" s="40"/>
      <c r="AB308" s="86">
        <f>Z308+AA308</f>
        <v>6</v>
      </c>
    </row>
    <row r="309" ht="15">
      <c r="L309" s="22"/>
    </row>
  </sheetData>
  <sheetProtection/>
  <mergeCells count="8">
    <mergeCell ref="C9:AB9"/>
    <mergeCell ref="C10:AB10"/>
    <mergeCell ref="C1:AB1"/>
    <mergeCell ref="C2:AB2"/>
    <mergeCell ref="C3:AB3"/>
    <mergeCell ref="C5:AB5"/>
    <mergeCell ref="C6:AB6"/>
    <mergeCell ref="C7:AB7"/>
  </mergeCells>
  <printOptions/>
  <pageMargins left="0.7480314960629921" right="0.5905511811023623" top="0.2362204724409449" bottom="0.31496062992125984" header="0.2362204724409449" footer="0.31496062992125984"/>
  <pageSetup fitToHeight="15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N27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9</v>
      </c>
    </row>
    <row r="3" ht="15">
      <c r="B3" s="2"/>
    </row>
    <row r="4" ht="15">
      <c r="B4" s="1" t="e">
        <f>Лист1!$A$305:$F$306</f>
        <v>#VALUE!</v>
      </c>
    </row>
    <row r="5" ht="15">
      <c r="B5" s="2">
        <v>1.06</v>
      </c>
    </row>
    <row r="6" ht="15">
      <c r="B6" s="2" t="s">
        <v>31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3</v>
      </c>
    </row>
    <row r="14" ht="15"/>
    <row r="15" spans="1:2" ht="15">
      <c r="A15" s="2" t="s">
        <v>33</v>
      </c>
      <c r="B15" s="2">
        <v>2657</v>
      </c>
    </row>
    <row r="16" spans="1:2" ht="15">
      <c r="A16" s="2">
        <v>1</v>
      </c>
      <c r="B16" s="1" t="s">
        <v>2</v>
      </c>
    </row>
    <row r="17" ht="15">
      <c r="B17" s="1" t="s">
        <v>32</v>
      </c>
    </row>
    <row r="18" spans="1:14" ht="15">
      <c r="A18" s="2" t="str">
        <f>Лист1!305:305</f>
        <v>ЦС_МР
Описание</v>
      </c>
      <c r="B18" s="1" t="s">
        <v>1</v>
      </c>
      <c r="D18"/>
      <c r="E18"/>
      <c r="F18"/>
      <c r="G18"/>
      <c r="H18"/>
      <c r="I18"/>
      <c r="J18"/>
      <c r="K18"/>
      <c r="M18"/>
      <c r="N18"/>
    </row>
    <row r="19" spans="1:11" ht="15">
      <c r="A19" s="2" t="str">
        <f>Лист1!306:306</f>
        <v>ЦС_МР Описание</v>
      </c>
      <c r="B19" s="2" t="s">
        <v>0</v>
      </c>
      <c r="C19" s="2">
        <v>2</v>
      </c>
      <c r="D19" s="1" t="s">
        <v>25</v>
      </c>
      <c r="E19" s="1" t="s">
        <v>26</v>
      </c>
      <c r="F19" s="1" t="s">
        <v>28</v>
      </c>
      <c r="G19" s="1" t="s">
        <v>29</v>
      </c>
      <c r="H19" s="1" t="s">
        <v>8</v>
      </c>
      <c r="I19" s="1" t="s">
        <v>12</v>
      </c>
      <c r="J19" s="1" t="s">
        <v>20</v>
      </c>
      <c r="K19" s="1" t="s">
        <v>22</v>
      </c>
    </row>
    <row r="20" spans="3:14" ht="15">
      <c r="C20" s="1">
        <v>0.5334240198135376</v>
      </c>
      <c r="D20" s="1" t="s">
        <v>25</v>
      </c>
      <c r="E20" s="1" t="s">
        <v>26</v>
      </c>
      <c r="F20" s="1" t="s">
        <v>28</v>
      </c>
      <c r="G20" s="1" t="s">
        <v>29</v>
      </c>
      <c r="H20" s="1" t="s">
        <v>7</v>
      </c>
      <c r="I20" s="1" t="s">
        <v>11</v>
      </c>
      <c r="J20" s="1" t="s">
        <v>19</v>
      </c>
      <c r="K20" s="1" t="s">
        <v>21</v>
      </c>
      <c r="L20" s="1" t="s">
        <v>13</v>
      </c>
      <c r="M20" s="1" t="s">
        <v>27</v>
      </c>
      <c r="N20" s="1" t="s">
        <v>30</v>
      </c>
    </row>
    <row r="21" spans="3:11" s="2" customFormat="1" ht="15">
      <c r="C21" s="2" t="e">
        <f>_XLL.OFFICECOMCLIENT.APPLICATION.RANGELINK(C22:C22,D21:L21)</f>
        <v>#NAME?</v>
      </c>
      <c r="D21" s="2" t="e">
        <f>_XLL.OFFICECOMCLIENT.APPLICATION.COLUMNLINK(Лист1!D:D)</f>
        <v>#NAME?</v>
      </c>
      <c r="E21" s="2" t="e">
        <f>_XLL.OFFICECOMCLIENT.APPLICATION.COLUMNLINK(Лист1!A:A)</f>
        <v>#NAME?</v>
      </c>
      <c r="F21" s="2" t="e">
        <f>_XLL.OFFICECOMCLIENT.APPLICATION.COLUMNLINK(Лист1!E:E)</f>
        <v>#NAME?</v>
      </c>
      <c r="G21" s="2" t="e">
        <f>_XLL.OFFICECOMCLIENT.APPLICATION.COLUMNLINK(Лист1!B:B)</f>
        <v>#NAME?</v>
      </c>
      <c r="H21" s="2" t="e">
        <f>_XLL.OFFICECOMCLIENT.APPLICATION.COLUMNLINK(Лист1!F:F)</f>
        <v>#NAME?</v>
      </c>
      <c r="I21" s="2" t="e">
        <f>_XLL.OFFICECOMCLIENT.APPLICATION.COLUMNLINK(Лист1!C:C)</f>
        <v>#NAME?</v>
      </c>
      <c r="J21" s="2" t="e">
        <f>_XLL.OFFICECOMCLIENT.APPLICATION.COLUMNLINK(Лист1!G:G)</f>
        <v>#NAME?</v>
      </c>
      <c r="K21" s="2" t="e">
        <f>_XLL.OFFICECOMCLIENT.APPLICATION.COLUMNLINK(Лист1!H:H)</f>
        <v>#NAME?</v>
      </c>
    </row>
    <row r="22" spans="3:14" ht="15">
      <c r="C22" s="2" t="e">
        <f>_XLL.OFFICECOMCLIENT.APPLICATION.ROWLINK(Лист1!$14:$14)</f>
        <v>#NAME?</v>
      </c>
      <c r="L22" s="1">
        <v>1</v>
      </c>
      <c r="M22" s="1" t="s">
        <v>35</v>
      </c>
      <c r="N22" s="1" t="s">
        <v>35</v>
      </c>
    </row>
    <row r="23" spans="3:14" ht="15">
      <c r="C23" s="2" t="e">
        <f>_XLL.OFFICECOMCLIENT.APPLICATION.ROWLINK(Лист1!$15:$15)</f>
        <v>#NAME?</v>
      </c>
      <c r="L23" s="1">
        <v>2</v>
      </c>
      <c r="M23" s="1" t="s">
        <v>289</v>
      </c>
      <c r="N23" s="1" t="s">
        <v>35</v>
      </c>
    </row>
    <row r="24" spans="3:14" ht="15">
      <c r="C24" s="2" t="e">
        <f>_XLL.OFFICECOMCLIENT.APPLICATION.ROWLINK(Лист1!$61:$61)</f>
        <v>#NAME?</v>
      </c>
      <c r="L24" s="1">
        <v>41</v>
      </c>
      <c r="M24" s="1" t="s">
        <v>290</v>
      </c>
      <c r="N24" s="1" t="s">
        <v>35</v>
      </c>
    </row>
    <row r="25" spans="3:14" ht="15">
      <c r="C25" s="2" t="e">
        <f>_XLL.OFFICECOMCLIENT.APPLICATION.ROWLINK(Лист1!$71:$71)</f>
        <v>#NAME?</v>
      </c>
      <c r="L25" s="1">
        <v>50</v>
      </c>
      <c r="M25" s="1" t="s">
        <v>291</v>
      </c>
      <c r="N25" s="1" t="s">
        <v>35</v>
      </c>
    </row>
    <row r="26" spans="3:14" ht="15">
      <c r="C26" s="2" t="e">
        <f>_XLL.OFFICECOMCLIENT.APPLICATION.ROWLINK(Лист1!$72:$72)</f>
        <v>#NAME?</v>
      </c>
      <c r="L26" s="1">
        <v>51</v>
      </c>
      <c r="M26" s="1" t="s">
        <v>291</v>
      </c>
      <c r="N26" s="1" t="s">
        <v>292</v>
      </c>
    </row>
    <row r="27" spans="3:14" ht="15">
      <c r="C27" s="2" t="e">
        <f>_XLL.OFFICECOMCLIENT.APPLICATION.ROWLINK(Лист1!$73:$73)</f>
        <v>#NAME?</v>
      </c>
      <c r="L27" s="1">
        <v>52</v>
      </c>
      <c r="M27" s="1" t="s">
        <v>291</v>
      </c>
      <c r="N27" s="1" t="s">
        <v>293</v>
      </c>
    </row>
    <row r="28" spans="3:14" ht="15">
      <c r="C28" s="2" t="e">
        <f>_XLL.OFFICECOMCLIENT.APPLICATION.ROWLINK(Лист1!$74:$74)</f>
        <v>#NAME?</v>
      </c>
      <c r="L28" s="1">
        <v>53</v>
      </c>
      <c r="M28" s="1" t="s">
        <v>291</v>
      </c>
      <c r="N28" s="1" t="s">
        <v>294</v>
      </c>
    </row>
    <row r="29" spans="3:14" ht="15">
      <c r="C29" s="2" t="e">
        <f>_XLL.OFFICECOMCLIENT.APPLICATION.ROWLINK(Лист1!$68:$68)</f>
        <v>#NAME?</v>
      </c>
      <c r="L29" s="1">
        <v>47</v>
      </c>
      <c r="M29" s="1" t="s">
        <v>295</v>
      </c>
      <c r="N29" s="1" t="s">
        <v>35</v>
      </c>
    </row>
    <row r="30" spans="3:14" ht="15">
      <c r="C30" s="2" t="e">
        <f>_XLL.OFFICECOMCLIENT.APPLICATION.ROWLINK(Лист1!$69:$69)</f>
        <v>#NAME?</v>
      </c>
      <c r="L30" s="1">
        <v>48</v>
      </c>
      <c r="M30" s="1" t="s">
        <v>295</v>
      </c>
      <c r="N30" s="1" t="s">
        <v>293</v>
      </c>
    </row>
    <row r="31" spans="3:14" ht="15">
      <c r="C31" s="2" t="e">
        <f>_XLL.OFFICECOMCLIENT.APPLICATION.ROWLINK(Лист1!$70:$70)</f>
        <v>#NAME?</v>
      </c>
      <c r="L31" s="1">
        <v>49</v>
      </c>
      <c r="M31" s="1" t="s">
        <v>295</v>
      </c>
      <c r="N31" s="1" t="s">
        <v>296</v>
      </c>
    </row>
    <row r="32" spans="3:14" ht="15">
      <c r="C32" s="2" t="e">
        <f>_XLL.OFFICECOMCLIENT.APPLICATION.ROWLINK(Лист1!$62:$62)</f>
        <v>#NAME?</v>
      </c>
      <c r="L32" s="1">
        <v>42</v>
      </c>
      <c r="M32" s="1" t="s">
        <v>297</v>
      </c>
      <c r="N32" s="1" t="s">
        <v>35</v>
      </c>
    </row>
    <row r="33" spans="3:14" ht="15">
      <c r="C33" s="2" t="e">
        <f>_XLL.OFFICECOMCLIENT.APPLICATION.ROWLINK(Лист1!$64:$64)</f>
        <v>#NAME?</v>
      </c>
      <c r="L33" s="1">
        <v>43</v>
      </c>
      <c r="M33" s="1" t="s">
        <v>297</v>
      </c>
      <c r="N33" s="1" t="s">
        <v>296</v>
      </c>
    </row>
    <row r="34" spans="3:14" ht="15">
      <c r="C34" s="2" t="e">
        <f>_XLL.OFFICECOMCLIENT.APPLICATION.ROWLINK(Лист1!$65:$65)</f>
        <v>#NAME?</v>
      </c>
      <c r="L34" s="1">
        <v>44</v>
      </c>
      <c r="M34" s="1" t="s">
        <v>298</v>
      </c>
      <c r="N34" s="1" t="s">
        <v>35</v>
      </c>
    </row>
    <row r="35" spans="3:14" ht="15">
      <c r="C35" s="2" t="e">
        <f>_XLL.OFFICECOMCLIENT.APPLICATION.ROWLINK(Лист1!$66:$66)</f>
        <v>#NAME?</v>
      </c>
      <c r="L35" s="1">
        <v>45</v>
      </c>
      <c r="M35" s="1" t="s">
        <v>299</v>
      </c>
      <c r="N35" s="1" t="s">
        <v>35</v>
      </c>
    </row>
    <row r="36" spans="3:14" ht="15">
      <c r="C36" s="2" t="e">
        <f>_XLL.OFFICECOMCLIENT.APPLICATION.ROWLINK(Лист1!$67:$67)</f>
        <v>#NAME?</v>
      </c>
      <c r="L36" s="1">
        <v>46</v>
      </c>
      <c r="M36" s="1" t="s">
        <v>299</v>
      </c>
      <c r="N36" s="1" t="s">
        <v>293</v>
      </c>
    </row>
    <row r="37" spans="3:14" ht="15">
      <c r="C37" s="2" t="e">
        <f>_XLL.OFFICECOMCLIENT.APPLICATION.ROWLINK(Лист1!$75:$75)</f>
        <v>#NAME?</v>
      </c>
      <c r="L37" s="1">
        <v>54</v>
      </c>
      <c r="M37" s="1" t="s">
        <v>300</v>
      </c>
      <c r="N37" s="1" t="s">
        <v>35</v>
      </c>
    </row>
    <row r="38" spans="3:14" ht="15">
      <c r="C38" s="2" t="e">
        <f>_XLL.OFFICECOMCLIENT.APPLICATION.ROWLINK(Лист1!$81:$81)</f>
        <v>#NAME?</v>
      </c>
      <c r="L38" s="1">
        <v>58</v>
      </c>
      <c r="M38" s="1" t="s">
        <v>301</v>
      </c>
      <c r="N38" s="1" t="s">
        <v>35</v>
      </c>
    </row>
    <row r="39" spans="3:14" ht="15">
      <c r="C39" s="2" t="e">
        <f>_XLL.OFFICECOMCLIENT.APPLICATION.ROWLINK(Лист1!$82:$82)</f>
        <v>#NAME?</v>
      </c>
      <c r="L39" s="1">
        <v>59</v>
      </c>
      <c r="M39" s="1" t="s">
        <v>301</v>
      </c>
      <c r="N39" s="1" t="s">
        <v>292</v>
      </c>
    </row>
    <row r="40" spans="3:14" ht="15">
      <c r="C40" s="2" t="e">
        <f>_XLL.OFFICECOMCLIENT.APPLICATION.ROWLINK(Лист1!$83:$83)</f>
        <v>#NAME?</v>
      </c>
      <c r="L40" s="1">
        <v>60</v>
      </c>
      <c r="M40" s="1" t="s">
        <v>301</v>
      </c>
      <c r="N40" s="1" t="s">
        <v>293</v>
      </c>
    </row>
    <row r="41" spans="3:14" ht="15">
      <c r="C41" s="2" t="e">
        <f>_XLL.OFFICECOMCLIENT.APPLICATION.ROWLINK(Лист1!$76:$76)</f>
        <v>#NAME?</v>
      </c>
      <c r="L41" s="1">
        <v>55</v>
      </c>
      <c r="M41" s="1" t="s">
        <v>302</v>
      </c>
      <c r="N41" s="1" t="s">
        <v>35</v>
      </c>
    </row>
    <row r="42" spans="3:14" ht="15">
      <c r="C42" s="2" t="e">
        <f>_XLL.OFFICECOMCLIENT.APPLICATION.ROWLINK(Лист1!$77:$77)</f>
        <v>#NAME?</v>
      </c>
      <c r="L42" s="1">
        <v>56</v>
      </c>
      <c r="M42" s="1" t="s">
        <v>302</v>
      </c>
      <c r="N42" s="1" t="s">
        <v>292</v>
      </c>
    </row>
    <row r="43" spans="3:14" ht="15">
      <c r="C43" s="2" t="e">
        <f>_XLL.OFFICECOMCLIENT.APPLICATION.ROWLINK(Лист1!$78:$78)</f>
        <v>#NAME?</v>
      </c>
      <c r="L43" s="1">
        <v>57</v>
      </c>
      <c r="M43" s="1" t="s">
        <v>302</v>
      </c>
      <c r="N43" s="1" t="s">
        <v>293</v>
      </c>
    </row>
    <row r="44" spans="3:14" ht="15">
      <c r="C44" s="2" t="e">
        <f>_XLL.OFFICECOMCLIENT.APPLICATION.ROWLINK(Лист1!$16:$16)</f>
        <v>#NAME?</v>
      </c>
      <c r="L44" s="1">
        <v>3</v>
      </c>
      <c r="M44" s="1" t="s">
        <v>303</v>
      </c>
      <c r="N44" s="1" t="s">
        <v>35</v>
      </c>
    </row>
    <row r="45" spans="3:14" ht="15">
      <c r="C45" s="2" t="e">
        <f>_XLL.OFFICECOMCLIENT.APPLICATION.ROWLINK(Лист1!$17:$17)</f>
        <v>#NAME?</v>
      </c>
      <c r="L45" s="1">
        <v>4</v>
      </c>
      <c r="M45" s="1" t="s">
        <v>304</v>
      </c>
      <c r="N45" s="1" t="s">
        <v>35</v>
      </c>
    </row>
    <row r="46" spans="3:14" ht="15">
      <c r="C46" s="2" t="e">
        <f>_XLL.OFFICECOMCLIENT.APPLICATION.ROWLINK(Лист1!$18:$18)</f>
        <v>#NAME?</v>
      </c>
      <c r="L46" s="1">
        <v>5</v>
      </c>
      <c r="M46" s="1" t="s">
        <v>305</v>
      </c>
      <c r="N46" s="1" t="s">
        <v>35</v>
      </c>
    </row>
    <row r="47" spans="3:14" ht="15">
      <c r="C47" s="2" t="e">
        <f>_XLL.OFFICECOMCLIENT.APPLICATION.ROWLINK(Лист1!$19:$19)</f>
        <v>#NAME?</v>
      </c>
      <c r="L47" s="1">
        <v>6</v>
      </c>
      <c r="M47" s="1" t="s">
        <v>305</v>
      </c>
      <c r="N47" s="1" t="s">
        <v>292</v>
      </c>
    </row>
    <row r="48" spans="3:14" ht="15">
      <c r="C48" s="2" t="e">
        <f>_XLL.OFFICECOMCLIENT.APPLICATION.ROWLINK(Лист1!$21:$21)</f>
        <v>#NAME?</v>
      </c>
      <c r="L48" s="1">
        <v>7</v>
      </c>
      <c r="M48" s="1" t="s">
        <v>306</v>
      </c>
      <c r="N48" s="1" t="s">
        <v>35</v>
      </c>
    </row>
    <row r="49" spans="3:14" ht="15">
      <c r="C49" s="2" t="e">
        <f>_XLL.OFFICECOMCLIENT.APPLICATION.ROWLINK(Лист1!$22:$22)</f>
        <v>#NAME?</v>
      </c>
      <c r="L49" s="1">
        <v>8</v>
      </c>
      <c r="M49" s="1" t="s">
        <v>306</v>
      </c>
      <c r="N49" s="1" t="s">
        <v>292</v>
      </c>
    </row>
    <row r="50" spans="3:14" ht="15">
      <c r="C50" s="2" t="e">
        <f>_XLL.OFFICECOMCLIENT.APPLICATION.ROWLINK(Лист1!$23:$23)</f>
        <v>#NAME?</v>
      </c>
      <c r="L50" s="1">
        <v>9</v>
      </c>
      <c r="M50" s="1" t="s">
        <v>307</v>
      </c>
      <c r="N50" s="1" t="s">
        <v>35</v>
      </c>
    </row>
    <row r="51" spans="3:14" ht="15">
      <c r="C51" s="2" t="e">
        <f>_XLL.OFFICECOMCLIENT.APPLICATION.ROWLINK(Лист1!$24:$24)</f>
        <v>#NAME?</v>
      </c>
      <c r="L51" s="1">
        <v>10</v>
      </c>
      <c r="M51" s="1" t="s">
        <v>307</v>
      </c>
      <c r="N51" s="1" t="s">
        <v>293</v>
      </c>
    </row>
    <row r="52" spans="3:14" ht="15">
      <c r="C52" s="2" t="e">
        <f>_XLL.OFFICECOMCLIENT.APPLICATION.ROWLINK(Лист1!$25:$25)</f>
        <v>#NAME?</v>
      </c>
      <c r="L52" s="1">
        <v>11</v>
      </c>
      <c r="M52" s="1" t="s">
        <v>307</v>
      </c>
      <c r="N52" s="1" t="s">
        <v>308</v>
      </c>
    </row>
    <row r="53" spans="3:14" ht="15">
      <c r="C53" s="2" t="e">
        <f>_XLL.OFFICECOMCLIENT.APPLICATION.ROWLINK(Лист1!$26:$26)</f>
        <v>#NAME?</v>
      </c>
      <c r="L53" s="1">
        <v>12</v>
      </c>
      <c r="M53" s="1" t="s">
        <v>309</v>
      </c>
      <c r="N53" s="1" t="s">
        <v>35</v>
      </c>
    </row>
    <row r="54" spans="3:14" ht="15">
      <c r="C54" s="2" t="e">
        <f>_XLL.OFFICECOMCLIENT.APPLICATION.ROWLINK(Лист1!$27:$27)</f>
        <v>#NAME?</v>
      </c>
      <c r="L54" s="1">
        <v>13</v>
      </c>
      <c r="M54" s="1" t="s">
        <v>310</v>
      </c>
      <c r="N54" s="1" t="s">
        <v>35</v>
      </c>
    </row>
    <row r="55" spans="3:14" ht="15">
      <c r="C55" s="2" t="e">
        <f>_XLL.OFFICECOMCLIENT.APPLICATION.ROWLINK(Лист1!$28:$28)</f>
        <v>#NAME?</v>
      </c>
      <c r="L55" s="1">
        <v>14</v>
      </c>
      <c r="M55" s="1" t="s">
        <v>310</v>
      </c>
      <c r="N55" s="1" t="s">
        <v>292</v>
      </c>
    </row>
    <row r="56" spans="3:14" ht="15">
      <c r="C56" s="2" t="e">
        <f>_XLL.OFFICECOMCLIENT.APPLICATION.ROWLINK(Лист1!$31:$31)</f>
        <v>#NAME?</v>
      </c>
      <c r="L56" s="1">
        <v>15</v>
      </c>
      <c r="M56" s="1" t="s">
        <v>311</v>
      </c>
      <c r="N56" s="1" t="s">
        <v>35</v>
      </c>
    </row>
    <row r="57" spans="3:14" ht="15">
      <c r="C57" s="2" t="e">
        <f>_XLL.OFFICECOMCLIENT.APPLICATION.ROWLINK(Лист1!$32:$32)</f>
        <v>#NAME?</v>
      </c>
      <c r="L57" s="1">
        <v>16</v>
      </c>
      <c r="M57" s="1" t="s">
        <v>311</v>
      </c>
      <c r="N57" s="1" t="s">
        <v>292</v>
      </c>
    </row>
    <row r="58" spans="3:14" ht="15">
      <c r="C58" s="2" t="e">
        <f>_XLL.OFFICECOMCLIENT.APPLICATION.ROWLINK(Лист1!$34:$34)</f>
        <v>#NAME?</v>
      </c>
      <c r="L58" s="1">
        <v>17</v>
      </c>
      <c r="M58" s="1" t="s">
        <v>312</v>
      </c>
      <c r="N58" s="1" t="s">
        <v>35</v>
      </c>
    </row>
    <row r="59" spans="3:14" ht="15">
      <c r="C59" s="2" t="e">
        <f>_XLL.OFFICECOMCLIENT.APPLICATION.ROWLINK(Лист1!$35:$35)</f>
        <v>#NAME?</v>
      </c>
      <c r="L59" s="1">
        <v>18</v>
      </c>
      <c r="M59" s="1" t="s">
        <v>312</v>
      </c>
      <c r="N59" s="1" t="s">
        <v>293</v>
      </c>
    </row>
    <row r="60" spans="3:14" ht="15">
      <c r="C60" s="2" t="e">
        <f>_XLL.OFFICECOMCLIENT.APPLICATION.ROWLINK(Лист1!$37:$37)</f>
        <v>#NAME?</v>
      </c>
      <c r="L60" s="1">
        <v>19</v>
      </c>
      <c r="M60" s="1" t="s">
        <v>312</v>
      </c>
      <c r="N60" s="1" t="s">
        <v>308</v>
      </c>
    </row>
    <row r="61" spans="3:14" ht="15">
      <c r="C61" s="2" t="e">
        <f>_XLL.OFFICECOMCLIENT.APPLICATION.ROWLINK(Лист1!$38:$38)</f>
        <v>#NAME?</v>
      </c>
      <c r="L61" s="1">
        <v>20</v>
      </c>
      <c r="M61" s="1" t="s">
        <v>313</v>
      </c>
      <c r="N61" s="1" t="s">
        <v>35</v>
      </c>
    </row>
    <row r="62" spans="3:14" ht="15">
      <c r="C62" s="2" t="e">
        <f>_XLL.OFFICECOMCLIENT.APPLICATION.ROWLINK(Лист1!$39:$39)</f>
        <v>#NAME?</v>
      </c>
      <c r="L62" s="1">
        <v>21</v>
      </c>
      <c r="M62" s="1" t="s">
        <v>314</v>
      </c>
      <c r="N62" s="1" t="s">
        <v>35</v>
      </c>
    </row>
    <row r="63" spans="3:14" ht="15">
      <c r="C63" s="2" t="e">
        <f>_XLL.OFFICECOMCLIENT.APPLICATION.ROWLINK(Лист1!$40:$40)</f>
        <v>#NAME?</v>
      </c>
      <c r="L63" s="1">
        <v>22</v>
      </c>
      <c r="M63" s="1" t="s">
        <v>314</v>
      </c>
      <c r="N63" s="1" t="s">
        <v>292</v>
      </c>
    </row>
    <row r="64" spans="3:14" ht="15">
      <c r="C64" s="2" t="e">
        <f>_XLL.OFFICECOMCLIENT.APPLICATION.ROWLINK(Лист1!$42:$42)</f>
        <v>#NAME?</v>
      </c>
      <c r="L64" s="1">
        <v>23</v>
      </c>
      <c r="M64" s="1" t="s">
        <v>315</v>
      </c>
      <c r="N64" s="1" t="s">
        <v>35</v>
      </c>
    </row>
    <row r="65" spans="3:14" ht="15">
      <c r="C65" s="2" t="e">
        <f>_XLL.OFFICECOMCLIENT.APPLICATION.ROWLINK(Лист1!$43:$43)</f>
        <v>#NAME?</v>
      </c>
      <c r="L65" s="1">
        <v>24</v>
      </c>
      <c r="M65" s="1" t="s">
        <v>315</v>
      </c>
      <c r="N65" s="1" t="s">
        <v>292</v>
      </c>
    </row>
    <row r="66" spans="3:14" ht="15">
      <c r="C66" s="2" t="e">
        <f>_XLL.OFFICECOMCLIENT.APPLICATION.ROWLINK(Лист1!$44:$44)</f>
        <v>#NAME?</v>
      </c>
      <c r="L66" s="1">
        <v>25</v>
      </c>
      <c r="M66" s="1" t="s">
        <v>316</v>
      </c>
      <c r="N66" s="1" t="s">
        <v>35</v>
      </c>
    </row>
    <row r="67" spans="3:14" ht="15">
      <c r="C67" s="2" t="e">
        <f>_XLL.OFFICECOMCLIENT.APPLICATION.ROWLINK(Лист1!$45:$45)</f>
        <v>#NAME?</v>
      </c>
      <c r="L67" s="1">
        <v>26</v>
      </c>
      <c r="M67" s="1" t="s">
        <v>316</v>
      </c>
      <c r="N67" s="1" t="s">
        <v>293</v>
      </c>
    </row>
    <row r="68" spans="3:14" ht="15">
      <c r="C68" s="2" t="e">
        <f>_XLL.OFFICECOMCLIENT.APPLICATION.ROWLINK(Лист1!$46:$46)</f>
        <v>#NAME?</v>
      </c>
      <c r="L68" s="1">
        <v>27</v>
      </c>
      <c r="M68" s="1" t="s">
        <v>316</v>
      </c>
      <c r="N68" s="1" t="s">
        <v>308</v>
      </c>
    </row>
    <row r="69" spans="3:14" ht="15">
      <c r="C69" s="2" t="e">
        <f>_XLL.OFFICECOMCLIENT.APPLICATION.ROWLINK(Лист1!$47:$47)</f>
        <v>#NAME?</v>
      </c>
      <c r="L69" s="1">
        <v>28</v>
      </c>
      <c r="M69" s="1" t="s">
        <v>317</v>
      </c>
      <c r="N69" s="1" t="s">
        <v>35</v>
      </c>
    </row>
    <row r="70" spans="3:14" ht="15">
      <c r="C70" s="2" t="e">
        <f>_XLL.OFFICECOMCLIENT.APPLICATION.ROWLINK(Лист1!$48:$48)</f>
        <v>#NAME?</v>
      </c>
      <c r="L70" s="1">
        <v>29</v>
      </c>
      <c r="M70" s="1" t="s">
        <v>318</v>
      </c>
      <c r="N70" s="1" t="s">
        <v>35</v>
      </c>
    </row>
    <row r="71" spans="3:14" ht="15">
      <c r="C71" s="2" t="e">
        <f>_XLL.OFFICECOMCLIENT.APPLICATION.ROWLINK(Лист1!$49:$49)</f>
        <v>#NAME?</v>
      </c>
      <c r="L71" s="1">
        <v>30</v>
      </c>
      <c r="M71" s="1" t="s">
        <v>318</v>
      </c>
      <c r="N71" s="1" t="s">
        <v>292</v>
      </c>
    </row>
    <row r="72" spans="3:14" ht="15">
      <c r="C72" s="2" t="e">
        <f>_XLL.OFFICECOMCLIENT.APPLICATION.ROWLINK(Лист1!$50:$50)</f>
        <v>#NAME?</v>
      </c>
      <c r="L72" s="1">
        <v>31</v>
      </c>
      <c r="M72" s="1" t="s">
        <v>319</v>
      </c>
      <c r="N72" s="1" t="s">
        <v>35</v>
      </c>
    </row>
    <row r="73" spans="3:14" ht="15">
      <c r="C73" s="2" t="e">
        <f>_XLL.OFFICECOMCLIENT.APPLICATION.ROWLINK(Лист1!$51:$51)</f>
        <v>#NAME?</v>
      </c>
      <c r="L73" s="1">
        <v>32</v>
      </c>
      <c r="M73" s="1" t="s">
        <v>319</v>
      </c>
      <c r="N73" s="1" t="s">
        <v>292</v>
      </c>
    </row>
    <row r="74" spans="3:14" ht="15">
      <c r="C74" s="2" t="e">
        <f>_XLL.OFFICECOMCLIENT.APPLICATION.ROWLINK(Лист1!$52:$52)</f>
        <v>#NAME?</v>
      </c>
      <c r="L74" s="1">
        <v>33</v>
      </c>
      <c r="M74" s="1" t="s">
        <v>320</v>
      </c>
      <c r="N74" s="1" t="s">
        <v>35</v>
      </c>
    </row>
    <row r="75" spans="3:14" ht="15">
      <c r="C75" s="2" t="e">
        <f>_XLL.OFFICECOMCLIENT.APPLICATION.ROWLINK(Лист1!$53:$53)</f>
        <v>#NAME?</v>
      </c>
      <c r="L75" s="1">
        <v>34</v>
      </c>
      <c r="M75" s="1" t="s">
        <v>320</v>
      </c>
      <c r="N75" s="1" t="s">
        <v>293</v>
      </c>
    </row>
    <row r="76" spans="3:14" ht="15">
      <c r="C76" s="2" t="e">
        <f>_XLL.OFFICECOMCLIENT.APPLICATION.ROWLINK(Лист1!$54:$54)</f>
        <v>#NAME?</v>
      </c>
      <c r="L76" s="1">
        <v>35</v>
      </c>
      <c r="M76" s="1" t="s">
        <v>320</v>
      </c>
      <c r="N76" s="1" t="s">
        <v>308</v>
      </c>
    </row>
    <row r="77" spans="3:14" ht="15">
      <c r="C77" s="2" t="e">
        <f>_XLL.OFFICECOMCLIENT.APPLICATION.ROWLINK(Лист1!$57:$57)</f>
        <v>#NAME?</v>
      </c>
      <c r="L77" s="1">
        <v>38</v>
      </c>
      <c r="M77" s="1" t="s">
        <v>321</v>
      </c>
      <c r="N77" s="1" t="s">
        <v>35</v>
      </c>
    </row>
    <row r="78" spans="3:14" ht="15">
      <c r="C78" s="2" t="e">
        <f>_XLL.OFFICECOMCLIENT.APPLICATION.ROWLINK(Лист1!$58:$58)</f>
        <v>#NAME?</v>
      </c>
      <c r="L78" s="1">
        <v>39</v>
      </c>
      <c r="M78" s="1" t="s">
        <v>322</v>
      </c>
      <c r="N78" s="1" t="s">
        <v>35</v>
      </c>
    </row>
    <row r="79" spans="3:14" ht="15">
      <c r="C79" s="2" t="e">
        <f>_XLL.OFFICECOMCLIENT.APPLICATION.ROWLINK(Лист1!$59:$59)</f>
        <v>#NAME?</v>
      </c>
      <c r="L79" s="1">
        <v>40</v>
      </c>
      <c r="M79" s="1" t="s">
        <v>322</v>
      </c>
      <c r="N79" s="1" t="s">
        <v>293</v>
      </c>
    </row>
    <row r="80" spans="3:14" ht="15">
      <c r="C80" s="2" t="e">
        <f>_XLL.OFFICECOMCLIENT.APPLICATION.ROWLINK(Лист1!$55:$55)</f>
        <v>#NAME?</v>
      </c>
      <c r="L80" s="1">
        <v>36</v>
      </c>
      <c r="M80" s="1" t="s">
        <v>323</v>
      </c>
      <c r="N80" s="1" t="s">
        <v>35</v>
      </c>
    </row>
    <row r="81" spans="3:14" ht="15">
      <c r="C81" s="2" t="e">
        <f>_XLL.OFFICECOMCLIENT.APPLICATION.ROWLINK(Лист1!$56:$56)</f>
        <v>#NAME?</v>
      </c>
      <c r="L81" s="1">
        <v>37</v>
      </c>
      <c r="M81" s="1" t="s">
        <v>323</v>
      </c>
      <c r="N81" s="1" t="s">
        <v>293</v>
      </c>
    </row>
    <row r="82" spans="3:14" ht="15">
      <c r="C82" s="2" t="e">
        <f>_XLL.OFFICECOMCLIENT.APPLICATION.ROWLINK(Лист1!#REF!)</f>
        <v>#NAME?</v>
      </c>
      <c r="L82" s="1">
        <v>61</v>
      </c>
      <c r="M82" s="1" t="s">
        <v>324</v>
      </c>
      <c r="N82" s="1" t="s">
        <v>35</v>
      </c>
    </row>
    <row r="83" spans="3:14" ht="15">
      <c r="C83" s="2" t="e">
        <f>_XLL.OFFICECOMCLIENT.APPLICATION.ROWLINK(Лист1!#REF!)</f>
        <v>#NAME?</v>
      </c>
      <c r="L83" s="1">
        <v>62</v>
      </c>
      <c r="M83" s="1" t="s">
        <v>325</v>
      </c>
      <c r="N83" s="1" t="s">
        <v>35</v>
      </c>
    </row>
    <row r="84" spans="3:14" ht="15">
      <c r="C84" s="2" t="e">
        <f>_XLL.OFFICECOMCLIENT.APPLICATION.ROWLINK(Лист1!#REF!)</f>
        <v>#NAME?</v>
      </c>
      <c r="L84" s="1">
        <v>63</v>
      </c>
      <c r="M84" s="1" t="s">
        <v>325</v>
      </c>
      <c r="N84" s="1" t="s">
        <v>326</v>
      </c>
    </row>
    <row r="85" spans="3:14" ht="15">
      <c r="C85" s="2" t="e">
        <f>_XLL.OFFICECOMCLIENT.APPLICATION.ROWLINK(Лист1!$86:$86)</f>
        <v>#NAME?</v>
      </c>
      <c r="L85" s="1">
        <v>64</v>
      </c>
      <c r="M85" s="1" t="s">
        <v>327</v>
      </c>
      <c r="N85" s="1" t="s">
        <v>35</v>
      </c>
    </row>
    <row r="86" spans="3:14" ht="15">
      <c r="C86" s="2" t="e">
        <f>_XLL.OFFICECOMCLIENT.APPLICATION.ROWLINK(Лист1!$87:$87)</f>
        <v>#NAME?</v>
      </c>
      <c r="L86" s="1">
        <v>65</v>
      </c>
      <c r="M86" s="1" t="s">
        <v>327</v>
      </c>
      <c r="N86" s="1" t="s">
        <v>293</v>
      </c>
    </row>
    <row r="87" spans="3:14" ht="15">
      <c r="C87" s="2" t="e">
        <f>_XLL.OFFICECOMCLIENT.APPLICATION.ROWLINK(Лист1!$199:$199)</f>
        <v>#NAME?</v>
      </c>
      <c r="L87" s="1">
        <v>160</v>
      </c>
      <c r="M87" s="1" t="s">
        <v>328</v>
      </c>
      <c r="N87" s="1" t="s">
        <v>35</v>
      </c>
    </row>
    <row r="88" spans="3:14" ht="15">
      <c r="C88" s="2" t="e">
        <f>_XLL.OFFICECOMCLIENT.APPLICATION.ROWLINK(Лист1!$208:$208)</f>
        <v>#NAME?</v>
      </c>
      <c r="L88" s="1">
        <v>171</v>
      </c>
      <c r="M88" s="1" t="s">
        <v>329</v>
      </c>
      <c r="N88" s="1" t="s">
        <v>35</v>
      </c>
    </row>
    <row r="89" spans="3:14" ht="15">
      <c r="C89" s="2" t="e">
        <f>_XLL.OFFICECOMCLIENT.APPLICATION.ROWLINK(Лист1!$211:$211)</f>
        <v>#NAME?</v>
      </c>
      <c r="L89" s="1">
        <v>172</v>
      </c>
      <c r="M89" s="1" t="s">
        <v>330</v>
      </c>
      <c r="N89" s="1" t="s">
        <v>35</v>
      </c>
    </row>
    <row r="90" spans="3:14" ht="15">
      <c r="C90" s="2" t="e">
        <f>_XLL.OFFICECOMCLIENT.APPLICATION.ROWLINK(Лист1!$212:$212)</f>
        <v>#NAME?</v>
      </c>
      <c r="L90" s="1">
        <v>173</v>
      </c>
      <c r="M90" s="1" t="s">
        <v>330</v>
      </c>
      <c r="N90" s="1" t="s">
        <v>331</v>
      </c>
    </row>
    <row r="91" spans="3:14" ht="15">
      <c r="C91" s="2" t="e">
        <f>_XLL.OFFICECOMCLIENT.APPLICATION.ROWLINK(Лист1!$215:$215)</f>
        <v>#NAME?</v>
      </c>
      <c r="L91" s="1">
        <v>174</v>
      </c>
      <c r="M91" s="1" t="s">
        <v>332</v>
      </c>
      <c r="N91" s="1" t="s">
        <v>35</v>
      </c>
    </row>
    <row r="92" spans="3:14" ht="15">
      <c r="C92" s="2" t="e">
        <f>_XLL.OFFICECOMCLIENT.APPLICATION.ROWLINK(Лист1!$216:$216)</f>
        <v>#NAME?</v>
      </c>
      <c r="L92" s="1">
        <v>175</v>
      </c>
      <c r="M92" s="1" t="s">
        <v>332</v>
      </c>
      <c r="N92" s="1" t="s">
        <v>331</v>
      </c>
    </row>
    <row r="93" spans="3:14" ht="15">
      <c r="C93" s="2" t="e">
        <f>_XLL.OFFICECOMCLIENT.APPLICATION.ROWLINK(Лист1!$200:$200)</f>
        <v>#NAME?</v>
      </c>
      <c r="L93" s="1">
        <v>161</v>
      </c>
      <c r="M93" s="1" t="s">
        <v>333</v>
      </c>
      <c r="N93" s="1" t="s">
        <v>35</v>
      </c>
    </row>
    <row r="94" spans="3:14" ht="15">
      <c r="C94" s="2" t="e">
        <f>_XLL.OFFICECOMCLIENT.APPLICATION.ROWLINK(Лист1!$201:$201)</f>
        <v>#NAME?</v>
      </c>
      <c r="L94" s="1">
        <v>162</v>
      </c>
      <c r="M94" s="1" t="s">
        <v>333</v>
      </c>
      <c r="N94" s="1" t="s">
        <v>334</v>
      </c>
    </row>
    <row r="95" spans="3:14" ht="15">
      <c r="C95" s="2" t="e">
        <f>_XLL.OFFICECOMCLIENT.APPLICATION.ROWLINK(Лист1!$205:$205)</f>
        <v>#NAME?</v>
      </c>
      <c r="L95" s="1">
        <v>168</v>
      </c>
      <c r="M95" s="1" t="s">
        <v>335</v>
      </c>
      <c r="N95" s="1" t="s">
        <v>35</v>
      </c>
    </row>
    <row r="96" spans="3:14" ht="15">
      <c r="C96" s="2" t="e">
        <f>_XLL.OFFICECOMCLIENT.APPLICATION.ROWLINK(Лист1!$206:$206)</f>
        <v>#NAME?</v>
      </c>
      <c r="L96" s="1">
        <v>169</v>
      </c>
      <c r="M96" s="1" t="s">
        <v>336</v>
      </c>
      <c r="N96" s="1" t="s">
        <v>35</v>
      </c>
    </row>
    <row r="97" spans="3:14" ht="15">
      <c r="C97" s="2" t="e">
        <f>_XLL.OFFICECOMCLIENT.APPLICATION.ROWLINK(Лист1!$207:$207)</f>
        <v>#NAME?</v>
      </c>
      <c r="L97" s="1">
        <v>170</v>
      </c>
      <c r="M97" s="1" t="s">
        <v>336</v>
      </c>
      <c r="N97" s="1" t="s">
        <v>331</v>
      </c>
    </row>
    <row r="98" spans="3:14" ht="15">
      <c r="C98" s="2" t="e">
        <f>_XLL.OFFICECOMCLIENT.APPLICATION.ROWLINK(Лист1!$202:$202)</f>
        <v>#NAME?</v>
      </c>
      <c r="L98" s="1">
        <v>163</v>
      </c>
      <c r="M98" s="1" t="s">
        <v>337</v>
      </c>
      <c r="N98" s="1" t="s">
        <v>35</v>
      </c>
    </row>
    <row r="99" spans="3:14" ht="15">
      <c r="C99" s="2" t="e">
        <f>_XLL.OFFICECOMCLIENT.APPLICATION.ROWLINK(Лист1!#REF!)</f>
        <v>#NAME?</v>
      </c>
      <c r="L99" s="1">
        <v>164</v>
      </c>
      <c r="M99" s="1" t="s">
        <v>338</v>
      </c>
      <c r="N99" s="1" t="s">
        <v>35</v>
      </c>
    </row>
    <row r="100" spans="3:14" ht="15">
      <c r="C100" s="2" t="e">
        <f>_XLL.OFFICECOMCLIENT.APPLICATION.ROWLINK(Лист1!#REF!)</f>
        <v>#NAME?</v>
      </c>
      <c r="L100" s="1">
        <v>165</v>
      </c>
      <c r="M100" s="1" t="s">
        <v>338</v>
      </c>
      <c r="N100" s="1" t="s">
        <v>331</v>
      </c>
    </row>
    <row r="101" spans="3:14" ht="15">
      <c r="C101" s="2" t="e">
        <f>_XLL.OFFICECOMCLIENT.APPLICATION.ROWLINK(Лист1!$203:$203)</f>
        <v>#NAME?</v>
      </c>
      <c r="L101" s="1">
        <v>166</v>
      </c>
      <c r="M101" s="1" t="s">
        <v>339</v>
      </c>
      <c r="N101" s="1" t="s">
        <v>35</v>
      </c>
    </row>
    <row r="102" spans="3:14" ht="15">
      <c r="C102" s="2" t="e">
        <f>_XLL.OFFICECOMCLIENT.APPLICATION.ROWLINK(Лист1!$204:$204)</f>
        <v>#NAME?</v>
      </c>
      <c r="L102" s="1">
        <v>167</v>
      </c>
      <c r="M102" s="1" t="s">
        <v>339</v>
      </c>
      <c r="N102" s="1" t="s">
        <v>331</v>
      </c>
    </row>
    <row r="103" spans="3:14" ht="15">
      <c r="C103" s="2" t="e">
        <f>_XLL.OFFICECOMCLIENT.APPLICATION.ROWLINK(Лист1!$217:$217)</f>
        <v>#NAME?</v>
      </c>
      <c r="L103" s="1">
        <v>176</v>
      </c>
      <c r="M103" s="1" t="s">
        <v>340</v>
      </c>
      <c r="N103" s="1" t="s">
        <v>35</v>
      </c>
    </row>
    <row r="104" spans="3:14" ht="15">
      <c r="C104" s="2" t="e">
        <f>_XLL.OFFICECOMCLIENT.APPLICATION.ROWLINK(Лист1!$218:$218)</f>
        <v>#NAME?</v>
      </c>
      <c r="L104" s="1">
        <v>177</v>
      </c>
      <c r="M104" s="1" t="s">
        <v>340</v>
      </c>
      <c r="N104" s="1" t="s">
        <v>308</v>
      </c>
    </row>
    <row r="105" spans="3:14" ht="15">
      <c r="C105" s="2" t="e">
        <f>_XLL.OFFICECOMCLIENT.APPLICATION.ROWLINK(Лист1!$90:$90)</f>
        <v>#NAME?</v>
      </c>
      <c r="L105" s="1">
        <v>66</v>
      </c>
      <c r="M105" s="1" t="s">
        <v>341</v>
      </c>
      <c r="N105" s="1" t="s">
        <v>35</v>
      </c>
    </row>
    <row r="106" spans="3:14" ht="15">
      <c r="C106" s="2" t="e">
        <f>_XLL.OFFICECOMCLIENT.APPLICATION.ROWLINK(Лист1!$110:$110)</f>
        <v>#NAME?</v>
      </c>
      <c r="L106" s="1">
        <v>85</v>
      </c>
      <c r="M106" s="1" t="s">
        <v>342</v>
      </c>
      <c r="N106" s="1" t="s">
        <v>35</v>
      </c>
    </row>
    <row r="107" spans="3:14" ht="15">
      <c r="C107" s="2" t="e">
        <f>_XLL.OFFICECOMCLIENT.APPLICATION.ROWLINK(Лист1!$111:$111)</f>
        <v>#NAME?</v>
      </c>
      <c r="L107" s="1">
        <v>86</v>
      </c>
      <c r="M107" s="1" t="s">
        <v>343</v>
      </c>
      <c r="N107" s="1" t="s">
        <v>35</v>
      </c>
    </row>
    <row r="108" spans="3:14" ht="15">
      <c r="C108" s="2" t="e">
        <f>_XLL.OFFICECOMCLIENT.APPLICATION.ROWLINK(Лист1!$112:$112)</f>
        <v>#NAME?</v>
      </c>
      <c r="L108" s="1">
        <v>87</v>
      </c>
      <c r="M108" s="1" t="s">
        <v>343</v>
      </c>
      <c r="N108" s="1" t="s">
        <v>292</v>
      </c>
    </row>
    <row r="109" spans="3:14" ht="15">
      <c r="C109" s="2" t="e">
        <f>_XLL.OFFICECOMCLIENT.APPLICATION.ROWLINK(Лист1!$113:$113)</f>
        <v>#NAME?</v>
      </c>
      <c r="L109" s="1">
        <v>88</v>
      </c>
      <c r="M109" s="1" t="s">
        <v>343</v>
      </c>
      <c r="N109" s="1" t="s">
        <v>293</v>
      </c>
    </row>
    <row r="110" spans="3:14" ht="15">
      <c r="C110" s="2" t="e">
        <f>_XLL.OFFICECOMCLIENT.APPLICATION.ROWLINK(Лист1!$114:$114)</f>
        <v>#NAME?</v>
      </c>
      <c r="L110" s="1">
        <v>89</v>
      </c>
      <c r="M110" s="1" t="s">
        <v>344</v>
      </c>
      <c r="N110" s="1" t="s">
        <v>35</v>
      </c>
    </row>
    <row r="111" spans="3:14" ht="15">
      <c r="C111" s="2" t="e">
        <f>_XLL.OFFICECOMCLIENT.APPLICATION.ROWLINK(Лист1!$115:$115)</f>
        <v>#NAME?</v>
      </c>
      <c r="L111" s="1">
        <v>90</v>
      </c>
      <c r="M111" s="1" t="s">
        <v>344</v>
      </c>
      <c r="N111" s="1" t="s">
        <v>293</v>
      </c>
    </row>
    <row r="112" spans="3:14" ht="15">
      <c r="C112" s="2" t="e">
        <f>_XLL.OFFICECOMCLIENT.APPLICATION.ROWLINK(Лист1!$116:$116)</f>
        <v>#NAME?</v>
      </c>
      <c r="L112" s="1">
        <v>91</v>
      </c>
      <c r="M112" s="1" t="s">
        <v>345</v>
      </c>
      <c r="N112" s="1" t="s">
        <v>35</v>
      </c>
    </row>
    <row r="113" spans="3:14" ht="15">
      <c r="C113" s="2" t="e">
        <f>_XLL.OFFICECOMCLIENT.APPLICATION.ROWLINK(Лист1!$117:$117)</f>
        <v>#NAME?</v>
      </c>
      <c r="L113" s="1">
        <v>92</v>
      </c>
      <c r="M113" s="1" t="s">
        <v>345</v>
      </c>
      <c r="N113" s="1" t="s">
        <v>292</v>
      </c>
    </row>
    <row r="114" spans="3:14" ht="15">
      <c r="C114" s="2" t="e">
        <f>_XLL.OFFICECOMCLIENT.APPLICATION.ROWLINK(Лист1!$118:$118)</f>
        <v>#NAME?</v>
      </c>
      <c r="L114" s="1">
        <v>93</v>
      </c>
      <c r="M114" s="1" t="s">
        <v>345</v>
      </c>
      <c r="N114" s="1" t="s">
        <v>293</v>
      </c>
    </row>
    <row r="115" spans="3:14" ht="15">
      <c r="C115" s="2" t="e">
        <f>_XLL.OFFICECOMCLIENT.APPLICATION.ROWLINK(Лист1!$107:$107)</f>
        <v>#NAME?</v>
      </c>
      <c r="L115" s="1">
        <v>82</v>
      </c>
      <c r="M115" s="1" t="s">
        <v>346</v>
      </c>
      <c r="N115" s="1" t="s">
        <v>35</v>
      </c>
    </row>
    <row r="116" spans="3:14" ht="15">
      <c r="C116" s="2" t="e">
        <f>_XLL.OFFICECOMCLIENT.APPLICATION.ROWLINK(Лист1!$108:$108)</f>
        <v>#NAME?</v>
      </c>
      <c r="L116" s="1">
        <v>83</v>
      </c>
      <c r="M116" s="1" t="s">
        <v>347</v>
      </c>
      <c r="N116" s="1" t="s">
        <v>35</v>
      </c>
    </row>
    <row r="117" spans="3:14" ht="15">
      <c r="C117" s="2" t="e">
        <f>_XLL.OFFICECOMCLIENT.APPLICATION.ROWLINK(Лист1!$109:$109)</f>
        <v>#NAME?</v>
      </c>
      <c r="L117" s="1">
        <v>84</v>
      </c>
      <c r="M117" s="1" t="s">
        <v>347</v>
      </c>
      <c r="N117" s="1" t="s">
        <v>296</v>
      </c>
    </row>
    <row r="118" spans="3:14" ht="15">
      <c r="C118" s="2" t="e">
        <f>_XLL.OFFICECOMCLIENT.APPLICATION.ROWLINK(Лист1!$101:$101)</f>
        <v>#NAME?</v>
      </c>
      <c r="L118" s="1">
        <v>76</v>
      </c>
      <c r="M118" s="1" t="s">
        <v>348</v>
      </c>
      <c r="N118" s="1" t="s">
        <v>35</v>
      </c>
    </row>
    <row r="119" spans="3:14" ht="15">
      <c r="C119" s="2" t="e">
        <f>_XLL.OFFICECOMCLIENT.APPLICATION.ROWLINK(Лист1!$102:$102)</f>
        <v>#NAME?</v>
      </c>
      <c r="L119" s="1">
        <v>77</v>
      </c>
      <c r="M119" s="1" t="s">
        <v>349</v>
      </c>
      <c r="N119" s="1" t="s">
        <v>35</v>
      </c>
    </row>
    <row r="120" spans="3:14" ht="15">
      <c r="C120" s="2" t="e">
        <f>_XLL.OFFICECOMCLIENT.APPLICATION.ROWLINK(Лист1!$103:$103)</f>
        <v>#NAME?</v>
      </c>
      <c r="L120" s="1">
        <v>78</v>
      </c>
      <c r="M120" s="1" t="s">
        <v>350</v>
      </c>
      <c r="N120" s="1" t="s">
        <v>35</v>
      </c>
    </row>
    <row r="121" spans="3:14" ht="15">
      <c r="C121" s="2" t="e">
        <f>_XLL.OFFICECOMCLIENT.APPLICATION.ROWLINK(Лист1!$104:$104)</f>
        <v>#NAME?</v>
      </c>
      <c r="L121" s="1">
        <v>79</v>
      </c>
      <c r="M121" s="1" t="s">
        <v>350</v>
      </c>
      <c r="N121" s="1" t="s">
        <v>292</v>
      </c>
    </row>
    <row r="122" spans="3:14" ht="15">
      <c r="C122" s="2" t="e">
        <f>_XLL.OFFICECOMCLIENT.APPLICATION.ROWLINK(Лист1!$105:$105)</f>
        <v>#NAME?</v>
      </c>
      <c r="L122" s="1">
        <v>80</v>
      </c>
      <c r="M122" s="1" t="s">
        <v>351</v>
      </c>
      <c r="N122" s="1" t="s">
        <v>35</v>
      </c>
    </row>
    <row r="123" spans="3:14" ht="15">
      <c r="C123" s="2" t="e">
        <f>_XLL.OFFICECOMCLIENT.APPLICATION.ROWLINK(Лист1!$106:$106)</f>
        <v>#NAME?</v>
      </c>
      <c r="L123" s="1">
        <v>81</v>
      </c>
      <c r="M123" s="1" t="s">
        <v>351</v>
      </c>
      <c r="N123" s="1" t="s">
        <v>292</v>
      </c>
    </row>
    <row r="124" spans="3:14" ht="15">
      <c r="C124" s="2" t="e">
        <f>_XLL.OFFICECOMCLIENT.APPLICATION.ROWLINK(Лист1!$91:$91)</f>
        <v>#NAME?</v>
      </c>
      <c r="L124" s="1">
        <v>67</v>
      </c>
      <c r="M124" s="1" t="s">
        <v>352</v>
      </c>
      <c r="N124" s="1" t="s">
        <v>35</v>
      </c>
    </row>
    <row r="125" spans="3:14" ht="15">
      <c r="C125" s="2" t="e">
        <f>_XLL.OFFICECOMCLIENT.APPLICATION.ROWLINK(Лист1!$92:$92)</f>
        <v>#NAME?</v>
      </c>
      <c r="L125" s="1">
        <v>68</v>
      </c>
      <c r="M125" s="1" t="s">
        <v>353</v>
      </c>
      <c r="N125" s="1" t="s">
        <v>35</v>
      </c>
    </row>
    <row r="126" spans="3:14" ht="15">
      <c r="C126" s="2" t="e">
        <f>_XLL.OFFICECOMCLIENT.APPLICATION.ROWLINK(Лист1!$93:$93)</f>
        <v>#NAME?</v>
      </c>
      <c r="L126" s="1">
        <v>69</v>
      </c>
      <c r="M126" s="1" t="s">
        <v>354</v>
      </c>
      <c r="N126" s="1" t="s">
        <v>35</v>
      </c>
    </row>
    <row r="127" spans="3:14" ht="15">
      <c r="C127" s="2" t="e">
        <f>_XLL.OFFICECOMCLIENT.APPLICATION.ROWLINK(Лист1!$94:$94)</f>
        <v>#NAME?</v>
      </c>
      <c r="L127" s="1">
        <v>70</v>
      </c>
      <c r="M127" s="1" t="s">
        <v>354</v>
      </c>
      <c r="N127" s="1" t="s">
        <v>292</v>
      </c>
    </row>
    <row r="128" spans="3:14" ht="15">
      <c r="C128" s="2" t="e">
        <f>_XLL.OFFICECOMCLIENT.APPLICATION.ROWLINK(Лист1!$96:$96)</f>
        <v>#NAME?</v>
      </c>
      <c r="L128" s="1">
        <v>71</v>
      </c>
      <c r="M128" s="1" t="s">
        <v>355</v>
      </c>
      <c r="N128" s="1" t="s">
        <v>35</v>
      </c>
    </row>
    <row r="129" spans="3:14" ht="15">
      <c r="C129" s="2" t="e">
        <f>_XLL.OFFICECOMCLIENT.APPLICATION.ROWLINK(Лист1!$97:$97)</f>
        <v>#NAME?</v>
      </c>
      <c r="L129" s="1">
        <v>72</v>
      </c>
      <c r="M129" s="1" t="s">
        <v>355</v>
      </c>
      <c r="N129" s="1" t="s">
        <v>292</v>
      </c>
    </row>
    <row r="130" spans="3:14" ht="15">
      <c r="C130" s="2" t="e">
        <f>_XLL.OFFICECOMCLIENT.APPLICATION.ROWLINK(Лист1!$98:$98)</f>
        <v>#NAME?</v>
      </c>
      <c r="L130" s="1">
        <v>73</v>
      </c>
      <c r="M130" s="1" t="s">
        <v>356</v>
      </c>
      <c r="N130" s="1" t="s">
        <v>35</v>
      </c>
    </row>
    <row r="131" spans="3:14" ht="15">
      <c r="C131" s="2" t="e">
        <f>_XLL.OFFICECOMCLIENT.APPLICATION.ROWLINK(Лист1!$99:$99)</f>
        <v>#NAME?</v>
      </c>
      <c r="L131" s="1">
        <v>74</v>
      </c>
      <c r="M131" s="1" t="s">
        <v>356</v>
      </c>
      <c r="N131" s="1" t="s">
        <v>293</v>
      </c>
    </row>
    <row r="132" spans="3:14" ht="15">
      <c r="C132" s="2" t="e">
        <f>_XLL.OFFICECOMCLIENT.APPLICATION.ROWLINK(Лист1!$100:$100)</f>
        <v>#NAME?</v>
      </c>
      <c r="L132" s="1">
        <v>75</v>
      </c>
      <c r="M132" s="1" t="s">
        <v>356</v>
      </c>
      <c r="N132" s="1" t="s">
        <v>308</v>
      </c>
    </row>
    <row r="133" spans="3:14" ht="15">
      <c r="C133" s="2" t="e">
        <f>_XLL.OFFICECOMCLIENT.APPLICATION.ROWLINK(Лист1!$119:$119)</f>
        <v>#NAME?</v>
      </c>
      <c r="L133" s="1">
        <v>94</v>
      </c>
      <c r="M133" s="1" t="s">
        <v>357</v>
      </c>
      <c r="N133" s="1" t="s">
        <v>35</v>
      </c>
    </row>
    <row r="134" spans="3:14" ht="15">
      <c r="C134" s="2" t="e">
        <f>_XLL.OFFICECOMCLIENT.APPLICATION.ROWLINK(Лист1!$162:$162)</f>
        <v>#NAME?</v>
      </c>
      <c r="L134" s="1">
        <v>136</v>
      </c>
      <c r="M134" s="1" t="s">
        <v>358</v>
      </c>
      <c r="N134" s="1" t="s">
        <v>35</v>
      </c>
    </row>
    <row r="135" spans="3:14" ht="15">
      <c r="C135" s="2" t="e">
        <f>_XLL.OFFICECOMCLIENT.APPLICATION.ROWLINK(Лист1!$163:$163)</f>
        <v>#NAME?</v>
      </c>
      <c r="L135" s="1">
        <v>137</v>
      </c>
      <c r="M135" s="1" t="s">
        <v>359</v>
      </c>
      <c r="N135" s="1" t="s">
        <v>35</v>
      </c>
    </row>
    <row r="136" spans="3:14" ht="15">
      <c r="C136" s="2" t="e">
        <f>_XLL.OFFICECOMCLIENT.APPLICATION.ROWLINK(Лист1!$164:$164)</f>
        <v>#NAME?</v>
      </c>
      <c r="L136" s="1">
        <v>138</v>
      </c>
      <c r="M136" s="1" t="s">
        <v>359</v>
      </c>
      <c r="N136" s="1" t="s">
        <v>292</v>
      </c>
    </row>
    <row r="137" spans="3:14" ht="15">
      <c r="C137" s="2" t="e">
        <f>_XLL.OFFICECOMCLIENT.APPLICATION.ROWLINK(Лист1!$165:$165)</f>
        <v>#NAME?</v>
      </c>
      <c r="L137" s="1">
        <v>139</v>
      </c>
      <c r="M137" s="1" t="s">
        <v>359</v>
      </c>
      <c r="N137" s="1" t="s">
        <v>294</v>
      </c>
    </row>
    <row r="138" spans="3:14" ht="15">
      <c r="C138" s="2" t="e">
        <f>_XLL.OFFICECOMCLIENT.APPLICATION.ROWLINK(Лист1!$120:$120)</f>
        <v>#NAME?</v>
      </c>
      <c r="L138" s="1">
        <v>95</v>
      </c>
      <c r="M138" s="1" t="s">
        <v>360</v>
      </c>
      <c r="N138" s="1" t="s">
        <v>35</v>
      </c>
    </row>
    <row r="139" spans="3:14" ht="15">
      <c r="C139" s="2" t="e">
        <f>_XLL.OFFICECOMCLIENT.APPLICATION.ROWLINK(Лист1!$136:$136)</f>
        <v>#NAME?</v>
      </c>
      <c r="L139" s="1">
        <v>111</v>
      </c>
      <c r="M139" s="1" t="s">
        <v>361</v>
      </c>
      <c r="N139" s="1" t="s">
        <v>35</v>
      </c>
    </row>
    <row r="140" spans="3:14" ht="15">
      <c r="C140" s="2" t="e">
        <f>_XLL.OFFICECOMCLIENT.APPLICATION.ROWLINK(Лист1!$137:$137)</f>
        <v>#NAME?</v>
      </c>
      <c r="L140" s="1">
        <v>112</v>
      </c>
      <c r="M140" s="1" t="s">
        <v>362</v>
      </c>
      <c r="N140" s="1" t="s">
        <v>35</v>
      </c>
    </row>
    <row r="141" spans="3:14" ht="15">
      <c r="C141" s="2" t="e">
        <f>_XLL.OFFICECOMCLIENT.APPLICATION.ROWLINK(Лист1!$138:$138)</f>
        <v>#NAME?</v>
      </c>
      <c r="L141" s="1">
        <v>113</v>
      </c>
      <c r="M141" s="1" t="s">
        <v>362</v>
      </c>
      <c r="N141" s="1" t="s">
        <v>292</v>
      </c>
    </row>
    <row r="142" spans="3:14" ht="15">
      <c r="C142" s="2" t="e">
        <f>_XLL.OFFICECOMCLIENT.APPLICATION.ROWLINK(Лист1!$140:$140)</f>
        <v>#NAME?</v>
      </c>
      <c r="L142" s="1">
        <v>114</v>
      </c>
      <c r="M142" s="1" t="s">
        <v>363</v>
      </c>
      <c r="N142" s="1" t="s">
        <v>35</v>
      </c>
    </row>
    <row r="143" spans="3:14" ht="15">
      <c r="C143" s="2" t="e">
        <f>_XLL.OFFICECOMCLIENT.APPLICATION.ROWLINK(Лист1!$141:$141)</f>
        <v>#NAME?</v>
      </c>
      <c r="L143" s="1">
        <v>115</v>
      </c>
      <c r="M143" s="1" t="s">
        <v>363</v>
      </c>
      <c r="N143" s="1" t="s">
        <v>292</v>
      </c>
    </row>
    <row r="144" spans="3:14" ht="15">
      <c r="C144" s="2" t="e">
        <f>_XLL.OFFICECOMCLIENT.APPLICATION.ROWLINK(Лист1!$142:$142)</f>
        <v>#NAME?</v>
      </c>
      <c r="L144" s="1">
        <v>116</v>
      </c>
      <c r="M144" s="1" t="s">
        <v>364</v>
      </c>
      <c r="N144" s="1" t="s">
        <v>35</v>
      </c>
    </row>
    <row r="145" spans="3:14" ht="15">
      <c r="C145" s="2" t="e">
        <f>_XLL.OFFICECOMCLIENT.APPLICATION.ROWLINK(Лист1!$143:$143)</f>
        <v>#NAME?</v>
      </c>
      <c r="L145" s="1">
        <v>117</v>
      </c>
      <c r="M145" s="1" t="s">
        <v>364</v>
      </c>
      <c r="N145" s="1" t="s">
        <v>293</v>
      </c>
    </row>
    <row r="146" spans="3:14" ht="15">
      <c r="C146" s="2" t="e">
        <f>_XLL.OFFICECOMCLIENT.APPLICATION.ROWLINK(Лист1!$144:$144)</f>
        <v>#NAME?</v>
      </c>
      <c r="L146" s="1">
        <v>118</v>
      </c>
      <c r="M146" s="1" t="s">
        <v>364</v>
      </c>
      <c r="N146" s="1" t="s">
        <v>308</v>
      </c>
    </row>
    <row r="147" spans="3:14" ht="15">
      <c r="C147" s="2" t="e">
        <f>_XLL.OFFICECOMCLIENT.APPLICATION.ROWLINK(Лист1!$145:$145)</f>
        <v>#NAME?</v>
      </c>
      <c r="L147" s="1">
        <v>119</v>
      </c>
      <c r="M147" s="1" t="s">
        <v>365</v>
      </c>
      <c r="N147" s="1" t="s">
        <v>35</v>
      </c>
    </row>
    <row r="148" spans="3:14" ht="15">
      <c r="C148" s="2" t="e">
        <f>_XLL.OFFICECOMCLIENT.APPLICATION.ROWLINK(Лист1!$146:$146)</f>
        <v>#NAME?</v>
      </c>
      <c r="L148" s="1">
        <v>120</v>
      </c>
      <c r="M148" s="1" t="s">
        <v>366</v>
      </c>
      <c r="N148" s="1" t="s">
        <v>35</v>
      </c>
    </row>
    <row r="149" spans="3:14" ht="15">
      <c r="C149" s="2" t="e">
        <f>_XLL.OFFICECOMCLIENT.APPLICATION.ROWLINK(Лист1!$147:$147)</f>
        <v>#NAME?</v>
      </c>
      <c r="L149" s="1">
        <v>121</v>
      </c>
      <c r="M149" s="1" t="s">
        <v>366</v>
      </c>
      <c r="N149" s="1" t="s">
        <v>294</v>
      </c>
    </row>
    <row r="150" spans="3:14" ht="15">
      <c r="C150" s="2" t="e">
        <f>_XLL.OFFICECOMCLIENT.APPLICATION.ROWLINK(Лист1!$148:$148)</f>
        <v>#NAME?</v>
      </c>
      <c r="L150" s="1">
        <v>122</v>
      </c>
      <c r="M150" s="1" t="s">
        <v>367</v>
      </c>
      <c r="N150" s="1" t="s">
        <v>35</v>
      </c>
    </row>
    <row r="151" spans="3:14" ht="15">
      <c r="C151" s="2" t="e">
        <f>_XLL.OFFICECOMCLIENT.APPLICATION.ROWLINK(Лист1!$149:$149)</f>
        <v>#NAME?</v>
      </c>
      <c r="L151" s="1">
        <v>123</v>
      </c>
      <c r="M151" s="1" t="s">
        <v>367</v>
      </c>
      <c r="N151" s="1" t="s">
        <v>294</v>
      </c>
    </row>
    <row r="152" spans="3:14" ht="15">
      <c r="C152" s="2" t="e">
        <f>_XLL.OFFICECOMCLIENT.APPLICATION.ROWLINK(Лист1!$150:$150)</f>
        <v>#NAME?</v>
      </c>
      <c r="L152" s="1">
        <v>124</v>
      </c>
      <c r="M152" s="1" t="s">
        <v>368</v>
      </c>
      <c r="N152" s="1" t="s">
        <v>35</v>
      </c>
    </row>
    <row r="153" spans="3:14" ht="15">
      <c r="C153" s="2" t="e">
        <f>_XLL.OFFICECOMCLIENT.APPLICATION.ROWLINK(Лист1!$151:$151)</f>
        <v>#NAME?</v>
      </c>
      <c r="L153" s="1">
        <v>125</v>
      </c>
      <c r="M153" s="1" t="s">
        <v>368</v>
      </c>
      <c r="N153" s="1" t="s">
        <v>294</v>
      </c>
    </row>
    <row r="154" spans="3:14" ht="15">
      <c r="C154" s="2" t="e">
        <f>_XLL.OFFICECOMCLIENT.APPLICATION.ROWLINK(Лист1!$152:$152)</f>
        <v>#NAME?</v>
      </c>
      <c r="L154" s="1">
        <v>126</v>
      </c>
      <c r="M154" s="1" t="s">
        <v>369</v>
      </c>
      <c r="N154" s="1" t="s">
        <v>35</v>
      </c>
    </row>
    <row r="155" spans="3:14" ht="15">
      <c r="C155" s="2" t="e">
        <f>_XLL.OFFICECOMCLIENT.APPLICATION.ROWLINK(Лист1!$153:$153)</f>
        <v>#NAME?</v>
      </c>
      <c r="L155" s="1">
        <v>127</v>
      </c>
      <c r="M155" s="1" t="s">
        <v>370</v>
      </c>
      <c r="N155" s="1" t="s">
        <v>35</v>
      </c>
    </row>
    <row r="156" spans="3:14" ht="15">
      <c r="C156" s="2" t="e">
        <f>_XLL.OFFICECOMCLIENT.APPLICATION.ROWLINK(Лист1!$154:$154)</f>
        <v>#NAME?</v>
      </c>
      <c r="L156" s="1">
        <v>128</v>
      </c>
      <c r="M156" s="1" t="s">
        <v>370</v>
      </c>
      <c r="N156" s="1" t="s">
        <v>294</v>
      </c>
    </row>
    <row r="157" spans="3:14" ht="15">
      <c r="C157" s="2" t="e">
        <f>_XLL.OFFICECOMCLIENT.APPLICATION.ROWLINK(Лист1!$155:$155)</f>
        <v>#NAME?</v>
      </c>
      <c r="L157" s="1">
        <v>129</v>
      </c>
      <c r="M157" s="1" t="s">
        <v>371</v>
      </c>
      <c r="N157" s="1" t="s">
        <v>35</v>
      </c>
    </row>
    <row r="158" spans="3:14" ht="15">
      <c r="C158" s="2" t="e">
        <f>_XLL.OFFICECOMCLIENT.APPLICATION.ROWLINK(Лист1!$156:$156)</f>
        <v>#NAME?</v>
      </c>
      <c r="L158" s="1">
        <v>130</v>
      </c>
      <c r="M158" s="1" t="s">
        <v>371</v>
      </c>
      <c r="N158" s="1" t="s">
        <v>294</v>
      </c>
    </row>
    <row r="159" spans="3:14" ht="15">
      <c r="C159" s="2" t="e">
        <f>_XLL.OFFICECOMCLIENT.APPLICATION.ROWLINK(Лист1!$157:$157)</f>
        <v>#NAME?</v>
      </c>
      <c r="L159" s="1">
        <v>131</v>
      </c>
      <c r="M159" s="1" t="s">
        <v>372</v>
      </c>
      <c r="N159" s="1" t="s">
        <v>35</v>
      </c>
    </row>
    <row r="160" spans="3:14" ht="15">
      <c r="C160" s="2" t="e">
        <f>_XLL.OFFICECOMCLIENT.APPLICATION.ROWLINK(Лист1!$158:$158)</f>
        <v>#NAME?</v>
      </c>
      <c r="L160" s="1">
        <v>132</v>
      </c>
      <c r="M160" s="1" t="s">
        <v>372</v>
      </c>
      <c r="N160" s="1" t="s">
        <v>294</v>
      </c>
    </row>
    <row r="161" spans="3:14" ht="15">
      <c r="C161" s="2" t="e">
        <f>_XLL.OFFICECOMCLIENT.APPLICATION.ROWLINK(Лист1!$128:$128)</f>
        <v>#NAME?</v>
      </c>
      <c r="L161" s="1">
        <v>103</v>
      </c>
      <c r="M161" s="1" t="s">
        <v>373</v>
      </c>
      <c r="N161" s="1" t="s">
        <v>35</v>
      </c>
    </row>
    <row r="162" spans="3:14" ht="15">
      <c r="C162" s="2" t="e">
        <f>_XLL.OFFICECOMCLIENT.APPLICATION.ROWLINK(Лист1!$129:$129)</f>
        <v>#NAME?</v>
      </c>
      <c r="L162" s="1">
        <v>104</v>
      </c>
      <c r="M162" s="1" t="s">
        <v>374</v>
      </c>
      <c r="N162" s="1" t="s">
        <v>35</v>
      </c>
    </row>
    <row r="163" spans="3:14" ht="15">
      <c r="C163" s="2" t="e">
        <f>_XLL.OFFICECOMCLIENT.APPLICATION.ROWLINK(Лист1!$130:$130)</f>
        <v>#NAME?</v>
      </c>
      <c r="L163" s="1">
        <v>105</v>
      </c>
      <c r="M163" s="1" t="s">
        <v>374</v>
      </c>
      <c r="N163" s="1" t="s">
        <v>292</v>
      </c>
    </row>
    <row r="164" spans="3:14" ht="15">
      <c r="C164" s="2" t="e">
        <f>_XLL.OFFICECOMCLIENT.APPLICATION.ROWLINK(Лист1!$131:$131)</f>
        <v>#NAME?</v>
      </c>
      <c r="L164" s="1">
        <v>106</v>
      </c>
      <c r="M164" s="1" t="s">
        <v>375</v>
      </c>
      <c r="N164" s="1" t="s">
        <v>35</v>
      </c>
    </row>
    <row r="165" spans="3:14" ht="15">
      <c r="C165" s="2" t="e">
        <f>_XLL.OFFICECOMCLIENT.APPLICATION.ROWLINK(Лист1!$132:$132)</f>
        <v>#NAME?</v>
      </c>
      <c r="L165" s="1">
        <v>107</v>
      </c>
      <c r="M165" s="1" t="s">
        <v>375</v>
      </c>
      <c r="N165" s="1" t="s">
        <v>292</v>
      </c>
    </row>
    <row r="166" spans="3:14" ht="15">
      <c r="C166" s="2" t="e">
        <f>_XLL.OFFICECOMCLIENT.APPLICATION.ROWLINK(Лист1!$133:$133)</f>
        <v>#NAME?</v>
      </c>
      <c r="L166" s="1">
        <v>108</v>
      </c>
      <c r="M166" s="1" t="s">
        <v>376</v>
      </c>
      <c r="N166" s="1" t="s">
        <v>35</v>
      </c>
    </row>
    <row r="167" spans="3:14" ht="15">
      <c r="C167" s="2" t="e">
        <f>_XLL.OFFICECOMCLIENT.APPLICATION.ROWLINK(Лист1!$134:$134)</f>
        <v>#NAME?</v>
      </c>
      <c r="L167" s="1">
        <v>109</v>
      </c>
      <c r="M167" s="1" t="s">
        <v>376</v>
      </c>
      <c r="N167" s="1" t="s">
        <v>293</v>
      </c>
    </row>
    <row r="168" spans="3:14" ht="15">
      <c r="C168" s="2" t="e">
        <f>_XLL.OFFICECOMCLIENT.APPLICATION.ROWLINK(Лист1!$135:$135)</f>
        <v>#NAME?</v>
      </c>
      <c r="L168" s="1">
        <v>110</v>
      </c>
      <c r="M168" s="1" t="s">
        <v>376</v>
      </c>
      <c r="N168" s="1" t="s">
        <v>308</v>
      </c>
    </row>
    <row r="169" spans="3:14" ht="15">
      <c r="C169" s="2" t="e">
        <f>_XLL.OFFICECOMCLIENT.APPLICATION.ROWLINK(Лист1!$121:$121)</f>
        <v>#NAME?</v>
      </c>
      <c r="L169" s="1">
        <v>96</v>
      </c>
      <c r="M169" s="1" t="s">
        <v>377</v>
      </c>
      <c r="N169" s="1" t="s">
        <v>35</v>
      </c>
    </row>
    <row r="170" spans="3:14" ht="15">
      <c r="C170" s="2" t="e">
        <f>_XLL.OFFICECOMCLIENT.APPLICATION.ROWLINK(Лист1!$122:$122)</f>
        <v>#NAME?</v>
      </c>
      <c r="L170" s="1">
        <v>97</v>
      </c>
      <c r="M170" s="1" t="s">
        <v>378</v>
      </c>
      <c r="N170" s="1" t="s">
        <v>35</v>
      </c>
    </row>
    <row r="171" spans="3:14" ht="15">
      <c r="C171" s="2" t="e">
        <f>_XLL.OFFICECOMCLIENT.APPLICATION.ROWLINK(Лист1!$123:$123)</f>
        <v>#NAME?</v>
      </c>
      <c r="L171" s="1">
        <v>98</v>
      </c>
      <c r="M171" s="1" t="s">
        <v>378</v>
      </c>
      <c r="N171" s="1" t="s">
        <v>294</v>
      </c>
    </row>
    <row r="172" spans="3:14" ht="15">
      <c r="C172" s="2" t="e">
        <f>_XLL.OFFICECOMCLIENT.APPLICATION.ROWLINK(Лист1!$124:$124)</f>
        <v>#NAME?</v>
      </c>
      <c r="L172" s="1">
        <v>99</v>
      </c>
      <c r="M172" s="1" t="s">
        <v>379</v>
      </c>
      <c r="N172" s="1" t="s">
        <v>35</v>
      </c>
    </row>
    <row r="173" spans="3:14" ht="15">
      <c r="C173" s="2" t="e">
        <f>_XLL.OFFICECOMCLIENT.APPLICATION.ROWLINK(Лист1!$125:$125)</f>
        <v>#NAME?</v>
      </c>
      <c r="L173" s="1">
        <v>100</v>
      </c>
      <c r="M173" s="1" t="s">
        <v>379</v>
      </c>
      <c r="N173" s="1" t="s">
        <v>294</v>
      </c>
    </row>
    <row r="174" spans="3:14" ht="15">
      <c r="C174" s="2" t="e">
        <f>_XLL.OFFICECOMCLIENT.APPLICATION.ROWLINK(Лист1!$126:$126)</f>
        <v>#NAME?</v>
      </c>
      <c r="L174" s="1">
        <v>101</v>
      </c>
      <c r="M174" s="1" t="s">
        <v>380</v>
      </c>
      <c r="N174" s="1" t="s">
        <v>35</v>
      </c>
    </row>
    <row r="175" spans="3:14" ht="15">
      <c r="C175" s="2" t="e">
        <f>_XLL.OFFICECOMCLIENT.APPLICATION.ROWLINK(Лист1!$127:$127)</f>
        <v>#NAME?</v>
      </c>
      <c r="L175" s="1">
        <v>102</v>
      </c>
      <c r="M175" s="1" t="s">
        <v>380</v>
      </c>
      <c r="N175" s="1" t="s">
        <v>294</v>
      </c>
    </row>
    <row r="176" spans="3:14" ht="15">
      <c r="C176" s="2" t="e">
        <f>_XLL.OFFICECOMCLIENT.APPLICATION.ROWLINK(Лист1!$159:$159)</f>
        <v>#NAME?</v>
      </c>
      <c r="L176" s="1">
        <v>133</v>
      </c>
      <c r="M176" s="1" t="s">
        <v>381</v>
      </c>
      <c r="N176" s="1" t="s">
        <v>35</v>
      </c>
    </row>
    <row r="177" spans="3:14" ht="15">
      <c r="C177" s="2" t="e">
        <f>_XLL.OFFICECOMCLIENT.APPLICATION.ROWLINK(Лист1!$160:$160)</f>
        <v>#NAME?</v>
      </c>
      <c r="L177" s="1">
        <v>134</v>
      </c>
      <c r="M177" s="1" t="s">
        <v>381</v>
      </c>
      <c r="N177" s="1" t="s">
        <v>292</v>
      </c>
    </row>
    <row r="178" spans="3:14" ht="15">
      <c r="C178" s="2" t="e">
        <f>_XLL.OFFICECOMCLIENT.APPLICATION.ROWLINK(Лист1!$161:$161)</f>
        <v>#NAME?</v>
      </c>
      <c r="L178" s="1">
        <v>135</v>
      </c>
      <c r="M178" s="1" t="s">
        <v>381</v>
      </c>
      <c r="N178" s="1" t="s">
        <v>293</v>
      </c>
    </row>
    <row r="179" spans="3:14" ht="15">
      <c r="C179" s="2" t="e">
        <f>_XLL.OFFICECOMCLIENT.APPLICATION.ROWLINK(Лист1!$170:$170)</f>
        <v>#NAME?</v>
      </c>
      <c r="L179" s="1">
        <v>140</v>
      </c>
      <c r="M179" s="1" t="s">
        <v>382</v>
      </c>
      <c r="N179" s="1" t="s">
        <v>35</v>
      </c>
    </row>
    <row r="180" spans="3:14" ht="15">
      <c r="C180" s="2" t="e">
        <f>_XLL.OFFICECOMCLIENT.APPLICATION.ROWLINK(Лист1!$171:$171)</f>
        <v>#NAME?</v>
      </c>
      <c r="L180" s="1">
        <v>141</v>
      </c>
      <c r="M180" s="1" t="s">
        <v>383</v>
      </c>
      <c r="N180" s="1" t="s">
        <v>35</v>
      </c>
    </row>
    <row r="181" spans="3:14" ht="15">
      <c r="C181" s="2" t="e">
        <f>_XLL.OFFICECOMCLIENT.APPLICATION.ROWLINK(Лист1!$172:$172)</f>
        <v>#NAME?</v>
      </c>
      <c r="L181" s="1">
        <v>142</v>
      </c>
      <c r="M181" s="1" t="s">
        <v>383</v>
      </c>
      <c r="N181" s="1" t="s">
        <v>293</v>
      </c>
    </row>
    <row r="182" spans="3:14" ht="15">
      <c r="C182" s="2" t="e">
        <f>_XLL.OFFICECOMCLIENT.APPLICATION.ROWLINK(Лист1!$178:$178)</f>
        <v>#NAME?</v>
      </c>
      <c r="L182" s="1">
        <v>143</v>
      </c>
      <c r="M182" s="1" t="s">
        <v>384</v>
      </c>
      <c r="N182" s="1" t="s">
        <v>35</v>
      </c>
    </row>
    <row r="183" spans="3:14" ht="15">
      <c r="C183" s="2" t="e">
        <f>_XLL.OFFICECOMCLIENT.APPLICATION.ROWLINK(Лист1!$193:$193)</f>
        <v>#NAME?</v>
      </c>
      <c r="L183" s="1">
        <v>154</v>
      </c>
      <c r="M183" s="1" t="s">
        <v>385</v>
      </c>
      <c r="N183" s="1" t="s">
        <v>35</v>
      </c>
    </row>
    <row r="184" spans="3:14" ht="15">
      <c r="C184" s="2" t="e">
        <f>_XLL.OFFICECOMCLIENT.APPLICATION.ROWLINK(Лист1!$194:$194)</f>
        <v>#NAME?</v>
      </c>
      <c r="L184" s="1">
        <v>155</v>
      </c>
      <c r="M184" s="1" t="s">
        <v>386</v>
      </c>
      <c r="N184" s="1" t="s">
        <v>35</v>
      </c>
    </row>
    <row r="185" spans="3:14" ht="15">
      <c r="C185" s="2" t="e">
        <f>_XLL.OFFICECOMCLIENT.APPLICATION.ROWLINK(Лист1!$195:$195)</f>
        <v>#NAME?</v>
      </c>
      <c r="L185" s="1">
        <v>156</v>
      </c>
      <c r="M185" s="1" t="s">
        <v>386</v>
      </c>
      <c r="N185" s="1" t="s">
        <v>308</v>
      </c>
    </row>
    <row r="186" spans="3:14" ht="15">
      <c r="C186" s="2" t="e">
        <f>_XLL.OFFICECOMCLIENT.APPLICATION.ROWLINK(Лист1!$179:$179)</f>
        <v>#NAME?</v>
      </c>
      <c r="L186" s="1">
        <v>144</v>
      </c>
      <c r="M186" s="1" t="s">
        <v>387</v>
      </c>
      <c r="N186" s="1" t="s">
        <v>35</v>
      </c>
    </row>
    <row r="187" spans="3:14" ht="15">
      <c r="C187" s="2" t="e">
        <f>_XLL.OFFICECOMCLIENT.APPLICATION.ROWLINK(Лист1!$180:$180)</f>
        <v>#NAME?</v>
      </c>
      <c r="L187" s="1">
        <v>145</v>
      </c>
      <c r="M187" s="1" t="s">
        <v>388</v>
      </c>
      <c r="N187" s="1" t="s">
        <v>35</v>
      </c>
    </row>
    <row r="188" spans="3:14" ht="15">
      <c r="C188" s="2" t="e">
        <f>_XLL.OFFICECOMCLIENT.APPLICATION.ROWLINK(Лист1!$185:$185)</f>
        <v>#NAME?</v>
      </c>
      <c r="L188" s="1">
        <v>150</v>
      </c>
      <c r="M188" s="1" t="s">
        <v>389</v>
      </c>
      <c r="N188" s="1" t="s">
        <v>35</v>
      </c>
    </row>
    <row r="189" spans="3:14" ht="15">
      <c r="C189" s="2" t="e">
        <f>_XLL.OFFICECOMCLIENT.APPLICATION.ROWLINK(Лист1!$186:$186)</f>
        <v>#NAME?</v>
      </c>
      <c r="L189" s="1">
        <v>151</v>
      </c>
      <c r="M189" s="1" t="s">
        <v>389</v>
      </c>
      <c r="N189" s="1" t="s">
        <v>293</v>
      </c>
    </row>
    <row r="190" spans="3:14" ht="15">
      <c r="C190" s="2" t="e">
        <f>_XLL.OFFICECOMCLIENT.APPLICATION.ROWLINK(Лист1!$183:$183)</f>
        <v>#NAME?</v>
      </c>
      <c r="L190" s="1">
        <v>148</v>
      </c>
      <c r="M190" s="1" t="s">
        <v>390</v>
      </c>
      <c r="N190" s="1" t="s">
        <v>35</v>
      </c>
    </row>
    <row r="191" spans="3:14" ht="15">
      <c r="C191" s="2" t="e">
        <f>_XLL.OFFICECOMCLIENT.APPLICATION.ROWLINK(Лист1!$184:$184)</f>
        <v>#NAME?</v>
      </c>
      <c r="L191" s="1">
        <v>149</v>
      </c>
      <c r="M191" s="1" t="s">
        <v>390</v>
      </c>
      <c r="N191" s="1" t="s">
        <v>292</v>
      </c>
    </row>
    <row r="192" spans="3:14" ht="15">
      <c r="C192" s="2" t="e">
        <f>_XLL.OFFICECOMCLIENT.APPLICATION.ROWLINK(Лист1!$181:$181)</f>
        <v>#NAME?</v>
      </c>
      <c r="L192" s="1">
        <v>146</v>
      </c>
      <c r="M192" s="1" t="s">
        <v>391</v>
      </c>
      <c r="N192" s="1" t="s">
        <v>35</v>
      </c>
    </row>
    <row r="193" spans="3:14" ht="15">
      <c r="C193" s="2" t="e">
        <f>_XLL.OFFICECOMCLIENT.APPLICATION.ROWLINK(Лист1!$182:$182)</f>
        <v>#NAME?</v>
      </c>
      <c r="L193" s="1">
        <v>147</v>
      </c>
      <c r="M193" s="1" t="s">
        <v>391</v>
      </c>
      <c r="N193" s="1" t="s">
        <v>292</v>
      </c>
    </row>
    <row r="194" spans="3:14" ht="15">
      <c r="C194" s="2" t="e">
        <f>_XLL.OFFICECOMCLIENT.APPLICATION.ROWLINK(Лист1!$189:$189)</f>
        <v>#NAME?</v>
      </c>
      <c r="L194" s="1">
        <v>152</v>
      </c>
      <c r="M194" s="1" t="s">
        <v>392</v>
      </c>
      <c r="N194" s="1" t="s">
        <v>35</v>
      </c>
    </row>
    <row r="195" spans="3:14" ht="15">
      <c r="C195" s="2" t="e">
        <f>_XLL.OFFICECOMCLIENT.APPLICATION.ROWLINK(Лист1!$190:$190)</f>
        <v>#NAME?</v>
      </c>
      <c r="L195" s="1">
        <v>153</v>
      </c>
      <c r="M195" s="1" t="s">
        <v>392</v>
      </c>
      <c r="N195" s="1" t="s">
        <v>293</v>
      </c>
    </row>
    <row r="196" spans="3:14" ht="15">
      <c r="C196" s="2" t="e">
        <f>_XLL.OFFICECOMCLIENT.APPLICATION.ROWLINK(Лист1!$196:$196)</f>
        <v>#NAME?</v>
      </c>
      <c r="L196" s="1">
        <v>157</v>
      </c>
      <c r="M196" s="1" t="s">
        <v>393</v>
      </c>
      <c r="N196" s="1" t="s">
        <v>35</v>
      </c>
    </row>
    <row r="197" spans="3:14" ht="15">
      <c r="C197" s="2" t="e">
        <f>_XLL.OFFICECOMCLIENT.APPLICATION.ROWLINK(Лист1!$197:$197)</f>
        <v>#NAME?</v>
      </c>
      <c r="L197" s="1">
        <v>158</v>
      </c>
      <c r="M197" s="1" t="s">
        <v>394</v>
      </c>
      <c r="N197" s="1" t="s">
        <v>35</v>
      </c>
    </row>
    <row r="198" spans="3:14" ht="15">
      <c r="C198" s="2" t="e">
        <f>_XLL.OFFICECOMCLIENT.APPLICATION.ROWLINK(Лист1!$198:$198)</f>
        <v>#NAME?</v>
      </c>
      <c r="L198" s="1">
        <v>159</v>
      </c>
      <c r="M198" s="1" t="s">
        <v>394</v>
      </c>
      <c r="N198" s="1" t="s">
        <v>293</v>
      </c>
    </row>
    <row r="199" spans="3:14" ht="15">
      <c r="C199" s="2" t="e">
        <f>_XLL.OFFICECOMCLIENT.APPLICATION.ROWLINK(Лист1!$219:$219)</f>
        <v>#NAME?</v>
      </c>
      <c r="L199" s="1">
        <v>178</v>
      </c>
      <c r="M199" s="1" t="s">
        <v>395</v>
      </c>
      <c r="N199" s="1" t="s">
        <v>35</v>
      </c>
    </row>
    <row r="200" spans="3:14" ht="15">
      <c r="C200" s="2" t="e">
        <f>_XLL.OFFICECOMCLIENT.APPLICATION.ROWLINK(Лист1!$234:$234)</f>
        <v>#NAME?</v>
      </c>
      <c r="L200" s="1">
        <v>191</v>
      </c>
      <c r="M200" s="1" t="s">
        <v>396</v>
      </c>
      <c r="N200" s="1" t="s">
        <v>35</v>
      </c>
    </row>
    <row r="201" spans="3:14" ht="15">
      <c r="C201" s="2" t="e">
        <f>_XLL.OFFICECOMCLIENT.APPLICATION.ROWLINK(Лист1!#REF!)</f>
        <v>#NAME?</v>
      </c>
      <c r="L201" s="1">
        <v>192</v>
      </c>
      <c r="M201" s="1" t="s">
        <v>396</v>
      </c>
      <c r="N201" s="1" t="s">
        <v>308</v>
      </c>
    </row>
    <row r="202" spans="3:14" ht="15">
      <c r="C202" s="2" t="e">
        <f>_XLL.OFFICECOMCLIENT.APPLICATION.ROWLINK(Лист1!#REF!)</f>
        <v>#NAME?</v>
      </c>
      <c r="L202" s="1">
        <v>189</v>
      </c>
      <c r="M202" s="1" t="s">
        <v>397</v>
      </c>
      <c r="N202" s="1" t="s">
        <v>35</v>
      </c>
    </row>
    <row r="203" spans="3:14" ht="15">
      <c r="C203" s="2" t="e">
        <f>_XLL.OFFICECOMCLIENT.APPLICATION.ROWLINK(Лист1!#REF!)</f>
        <v>#NAME?</v>
      </c>
      <c r="L203" s="1">
        <v>190</v>
      </c>
      <c r="M203" s="1" t="s">
        <v>397</v>
      </c>
      <c r="N203" s="1" t="s">
        <v>308</v>
      </c>
    </row>
    <row r="204" spans="3:14" ht="15">
      <c r="C204" s="2" t="e">
        <f>_XLL.OFFICECOMCLIENT.APPLICATION.ROWLINK(Лист1!$232:$232)</f>
        <v>#NAME?</v>
      </c>
      <c r="L204" s="1">
        <v>187</v>
      </c>
      <c r="M204" s="1" t="s">
        <v>398</v>
      </c>
      <c r="N204" s="1" t="s">
        <v>35</v>
      </c>
    </row>
    <row r="205" spans="3:14" ht="15">
      <c r="C205" s="2" t="e">
        <f>_XLL.OFFICECOMCLIENT.APPLICATION.ROWLINK(Лист1!#REF!)</f>
        <v>#NAME?</v>
      </c>
      <c r="L205" s="1">
        <v>188</v>
      </c>
      <c r="M205" s="1" t="s">
        <v>398</v>
      </c>
      <c r="N205" s="1" t="s">
        <v>308</v>
      </c>
    </row>
    <row r="206" spans="3:14" ht="15">
      <c r="C206" s="2" t="e">
        <f>_XLL.OFFICECOMCLIENT.APPLICATION.ROWLINK(Лист1!$224:$224)</f>
        <v>#NAME?</v>
      </c>
      <c r="L206" s="1">
        <v>179</v>
      </c>
      <c r="M206" s="1" t="s">
        <v>399</v>
      </c>
      <c r="N206" s="1" t="s">
        <v>35</v>
      </c>
    </row>
    <row r="207" spans="3:14" ht="15">
      <c r="C207" s="2" t="e">
        <f>_XLL.OFFICECOMCLIENT.APPLICATION.ROWLINK(Лист1!$230:$230)</f>
        <v>#NAME?</v>
      </c>
      <c r="L207" s="1">
        <v>185</v>
      </c>
      <c r="M207" s="1" t="s">
        <v>400</v>
      </c>
      <c r="N207" s="1" t="s">
        <v>35</v>
      </c>
    </row>
    <row r="208" spans="3:14" ht="15">
      <c r="C208" s="2" t="e">
        <f>_XLL.OFFICECOMCLIENT.APPLICATION.ROWLINK(Лист1!$231:$231)</f>
        <v>#NAME?</v>
      </c>
      <c r="L208" s="1">
        <v>186</v>
      </c>
      <c r="M208" s="1" t="s">
        <v>400</v>
      </c>
      <c r="N208" s="1" t="s">
        <v>293</v>
      </c>
    </row>
    <row r="209" spans="3:14" ht="15">
      <c r="C209" s="2" t="e">
        <f>_XLL.OFFICECOMCLIENT.APPLICATION.ROWLINK(Лист1!$228:$228)</f>
        <v>#NAME?</v>
      </c>
      <c r="L209" s="1">
        <v>183</v>
      </c>
      <c r="M209" s="1" t="s">
        <v>401</v>
      </c>
      <c r="N209" s="1" t="s">
        <v>35</v>
      </c>
    </row>
    <row r="210" spans="3:14" ht="15">
      <c r="C210" s="2" t="e">
        <f>_XLL.OFFICECOMCLIENT.APPLICATION.ROWLINK(Лист1!$229:$229)</f>
        <v>#NAME?</v>
      </c>
      <c r="L210" s="1">
        <v>184</v>
      </c>
      <c r="M210" s="1" t="s">
        <v>401</v>
      </c>
      <c r="N210" s="1" t="s">
        <v>293</v>
      </c>
    </row>
    <row r="211" spans="3:14" ht="15">
      <c r="C211" s="2" t="e">
        <f>_XLL.OFFICECOMCLIENT.APPLICATION.ROWLINK(Лист1!$225:$225)</f>
        <v>#NAME?</v>
      </c>
      <c r="L211" s="1">
        <v>180</v>
      </c>
      <c r="M211" s="1" t="s">
        <v>402</v>
      </c>
      <c r="N211" s="1" t="s">
        <v>35</v>
      </c>
    </row>
    <row r="212" spans="3:14" ht="15">
      <c r="C212" s="2" t="e">
        <f>_XLL.OFFICECOMCLIENT.APPLICATION.ROWLINK(Лист1!$226:$226)</f>
        <v>#NAME?</v>
      </c>
      <c r="L212" s="1">
        <v>181</v>
      </c>
      <c r="M212" s="1" t="s">
        <v>402</v>
      </c>
      <c r="N212" s="1" t="s">
        <v>292</v>
      </c>
    </row>
    <row r="213" spans="3:14" ht="15">
      <c r="C213" s="2" t="e">
        <f>_XLL.OFFICECOMCLIENT.APPLICATION.ROWLINK(Лист1!$227:$227)</f>
        <v>#NAME?</v>
      </c>
      <c r="L213" s="1">
        <v>182</v>
      </c>
      <c r="M213" s="1" t="s">
        <v>402</v>
      </c>
      <c r="N213" s="1" t="s">
        <v>293</v>
      </c>
    </row>
    <row r="214" spans="3:14" ht="15">
      <c r="C214" s="2" t="e">
        <f>_XLL.OFFICECOMCLIENT.APPLICATION.ROWLINK(Лист1!$240:$240)</f>
        <v>#NAME?</v>
      </c>
      <c r="L214" s="1">
        <v>193</v>
      </c>
      <c r="M214" s="1" t="s">
        <v>403</v>
      </c>
      <c r="N214" s="1" t="s">
        <v>35</v>
      </c>
    </row>
    <row r="215" spans="3:14" ht="15">
      <c r="C215" s="2" t="e">
        <f>_XLL.OFFICECOMCLIENT.APPLICATION.ROWLINK(Лист1!$241:$241)</f>
        <v>#NAME?</v>
      </c>
      <c r="L215" s="1">
        <v>194</v>
      </c>
      <c r="M215" s="1" t="s">
        <v>404</v>
      </c>
      <c r="N215" s="1" t="s">
        <v>35</v>
      </c>
    </row>
    <row r="216" spans="3:14" ht="15">
      <c r="C216" s="2" t="e">
        <f>_XLL.OFFICECOMCLIENT.APPLICATION.ROWLINK(Лист1!$242:$242)</f>
        <v>#NAME?</v>
      </c>
      <c r="L216" s="1">
        <v>195</v>
      </c>
      <c r="M216" s="1" t="s">
        <v>405</v>
      </c>
      <c r="N216" s="1" t="s">
        <v>35</v>
      </c>
    </row>
    <row r="217" spans="3:14" ht="15">
      <c r="C217" s="2" t="e">
        <f>_XLL.OFFICECOMCLIENT.APPLICATION.ROWLINK(Лист1!$243:$243)</f>
        <v>#NAME?</v>
      </c>
      <c r="L217" s="1">
        <v>196</v>
      </c>
      <c r="M217" s="1" t="s">
        <v>405</v>
      </c>
      <c r="N217" s="1" t="s">
        <v>293</v>
      </c>
    </row>
    <row r="218" spans="3:14" ht="15">
      <c r="C218" s="2" t="e">
        <f>_XLL.OFFICECOMCLIENT.APPLICATION.ROWLINK(Лист1!$245:$245)</f>
        <v>#NAME?</v>
      </c>
      <c r="L218" s="1">
        <v>197</v>
      </c>
      <c r="M218" s="1" t="s">
        <v>406</v>
      </c>
      <c r="N218" s="1" t="s">
        <v>35</v>
      </c>
    </row>
    <row r="219" spans="3:14" ht="15">
      <c r="C219" s="2" t="e">
        <f>_XLL.OFFICECOMCLIENT.APPLICATION.ROWLINK(Лист1!$249:$249)</f>
        <v>#NAME?</v>
      </c>
      <c r="L219" s="1">
        <v>201</v>
      </c>
      <c r="M219" s="1" t="s">
        <v>407</v>
      </c>
      <c r="N219" s="1" t="s">
        <v>35</v>
      </c>
    </row>
    <row r="220" spans="3:14" ht="15">
      <c r="C220" s="2" t="e">
        <f>_XLL.OFFICECOMCLIENT.APPLICATION.ROWLINK(Лист1!$250:$250)</f>
        <v>#NAME?</v>
      </c>
      <c r="L220" s="1">
        <v>202</v>
      </c>
      <c r="M220" s="1" t="s">
        <v>408</v>
      </c>
      <c r="N220" s="1" t="s">
        <v>35</v>
      </c>
    </row>
    <row r="221" spans="3:14" ht="15">
      <c r="C221" s="2" t="e">
        <f>_XLL.OFFICECOMCLIENT.APPLICATION.ROWLINK(Лист1!$251:$251)</f>
        <v>#NAME?</v>
      </c>
      <c r="L221" s="1">
        <v>203</v>
      </c>
      <c r="M221" s="1" t="s">
        <v>408</v>
      </c>
      <c r="N221" s="1" t="s">
        <v>293</v>
      </c>
    </row>
    <row r="222" spans="3:14" ht="15">
      <c r="C222" s="2" t="e">
        <f>_XLL.OFFICECOMCLIENT.APPLICATION.ROWLINK(Лист1!$246:$246)</f>
        <v>#NAME?</v>
      </c>
      <c r="L222" s="1">
        <v>198</v>
      </c>
      <c r="M222" s="1" t="s">
        <v>409</v>
      </c>
      <c r="N222" s="1" t="s">
        <v>35</v>
      </c>
    </row>
    <row r="223" spans="3:14" ht="15">
      <c r="C223" s="2" t="e">
        <f>_XLL.OFFICECOMCLIENT.APPLICATION.ROWLINK(Лист1!$247:$247)</f>
        <v>#NAME?</v>
      </c>
      <c r="L223" s="1">
        <v>199</v>
      </c>
      <c r="M223" s="1" t="s">
        <v>410</v>
      </c>
      <c r="N223" s="1" t="s">
        <v>35</v>
      </c>
    </row>
    <row r="224" spans="3:14" ht="15">
      <c r="C224" s="2" t="e">
        <f>_XLL.OFFICECOMCLIENT.APPLICATION.ROWLINK(Лист1!$248:$248)</f>
        <v>#NAME?</v>
      </c>
      <c r="L224" s="1">
        <v>200</v>
      </c>
      <c r="M224" s="1" t="s">
        <v>410</v>
      </c>
      <c r="N224" s="1" t="s">
        <v>293</v>
      </c>
    </row>
    <row r="225" spans="3:14" ht="15">
      <c r="C225" s="2" t="e">
        <f>_XLL.OFFICECOMCLIENT.APPLICATION.ROWLINK(Лист1!$252:$252)</f>
        <v>#NAME?</v>
      </c>
      <c r="L225" s="1">
        <v>204</v>
      </c>
      <c r="M225" s="1" t="s">
        <v>411</v>
      </c>
      <c r="N225" s="1" t="s">
        <v>35</v>
      </c>
    </row>
    <row r="226" spans="3:14" ht="15">
      <c r="C226" s="2" t="e">
        <f>_XLL.OFFICECOMCLIENT.APPLICATION.ROWLINK(Лист1!$253:$253)</f>
        <v>#NAME?</v>
      </c>
      <c r="L226" s="1">
        <v>205</v>
      </c>
      <c r="M226" s="1" t="s">
        <v>412</v>
      </c>
      <c r="N226" s="1" t="s">
        <v>35</v>
      </c>
    </row>
    <row r="227" spans="3:14" ht="15">
      <c r="C227" s="2" t="e">
        <f>_XLL.OFFICECOMCLIENT.APPLICATION.ROWLINK(Лист1!$254:$254)</f>
        <v>#NAME?</v>
      </c>
      <c r="L227" s="1">
        <v>206</v>
      </c>
      <c r="M227" s="1" t="s">
        <v>413</v>
      </c>
      <c r="N227" s="1" t="s">
        <v>35</v>
      </c>
    </row>
    <row r="228" spans="3:14" ht="15">
      <c r="C228" s="2" t="e">
        <f>_XLL.OFFICECOMCLIENT.APPLICATION.ROWLINK(Лист1!$255:$255)</f>
        <v>#NAME?</v>
      </c>
      <c r="L228" s="1">
        <v>207</v>
      </c>
      <c r="M228" s="1" t="s">
        <v>413</v>
      </c>
      <c r="N228" s="1" t="s">
        <v>293</v>
      </c>
    </row>
    <row r="229" spans="3:14" ht="15">
      <c r="C229" s="2" t="e">
        <f>_XLL.OFFICECOMCLIENT.APPLICATION.ROWLINK(Лист1!$256:$256)</f>
        <v>#NAME?</v>
      </c>
      <c r="L229" s="1">
        <v>208</v>
      </c>
      <c r="M229" s="1" t="s">
        <v>414</v>
      </c>
      <c r="N229" s="1" t="s">
        <v>35</v>
      </c>
    </row>
    <row r="230" spans="3:14" ht="15">
      <c r="C230" s="2" t="e">
        <f>_XLL.OFFICECOMCLIENT.APPLICATION.ROWLINK(Лист1!$257:$257)</f>
        <v>#NAME?</v>
      </c>
      <c r="L230" s="1">
        <v>209</v>
      </c>
      <c r="M230" s="1" t="s">
        <v>415</v>
      </c>
      <c r="N230" s="1" t="s">
        <v>35</v>
      </c>
    </row>
    <row r="231" spans="3:14" ht="15">
      <c r="C231" s="2" t="e">
        <f>_XLL.OFFICECOMCLIENT.APPLICATION.ROWLINK(Лист1!$258:$258)</f>
        <v>#NAME?</v>
      </c>
      <c r="L231" s="1">
        <v>210</v>
      </c>
      <c r="M231" s="1" t="s">
        <v>416</v>
      </c>
      <c r="N231" s="1" t="s">
        <v>35</v>
      </c>
    </row>
    <row r="232" spans="3:14" ht="15">
      <c r="C232" s="2" t="e">
        <f>_XLL.OFFICECOMCLIENT.APPLICATION.ROWLINK(Лист1!$259:$259)</f>
        <v>#NAME?</v>
      </c>
      <c r="L232" s="1">
        <v>211</v>
      </c>
      <c r="M232" s="1" t="s">
        <v>417</v>
      </c>
      <c r="N232" s="1" t="s">
        <v>35</v>
      </c>
    </row>
    <row r="233" spans="3:14" ht="15">
      <c r="C233" s="2" t="e">
        <f>_XLL.OFFICECOMCLIENT.APPLICATION.ROWLINK(Лист1!$260:$260)</f>
        <v>#NAME?</v>
      </c>
      <c r="L233" s="1">
        <v>212</v>
      </c>
      <c r="M233" s="1" t="s">
        <v>417</v>
      </c>
      <c r="N233" s="1" t="s">
        <v>308</v>
      </c>
    </row>
    <row r="234" spans="3:14" ht="15">
      <c r="C234" s="2" t="e">
        <f>_XLL.OFFICECOMCLIENT.APPLICATION.ROWLINK(Лист1!$261:$261)</f>
        <v>#NAME?</v>
      </c>
      <c r="L234" s="1">
        <v>213</v>
      </c>
      <c r="M234" s="1" t="s">
        <v>418</v>
      </c>
      <c r="N234" s="1" t="s">
        <v>35</v>
      </c>
    </row>
    <row r="235" spans="3:14" ht="15">
      <c r="C235" s="2" t="e">
        <f>_XLL.OFFICECOMCLIENT.APPLICATION.ROWLINK(Лист1!$262:$262)</f>
        <v>#NAME?</v>
      </c>
      <c r="L235" s="1">
        <v>214</v>
      </c>
      <c r="M235" s="1" t="s">
        <v>419</v>
      </c>
      <c r="N235" s="1" t="s">
        <v>35</v>
      </c>
    </row>
    <row r="236" spans="3:14" ht="15">
      <c r="C236" s="2" t="e">
        <f>_XLL.OFFICECOMCLIENT.APPLICATION.ROWLINK(Лист1!$263:$263)</f>
        <v>#NAME?</v>
      </c>
      <c r="L236" s="1">
        <v>215</v>
      </c>
      <c r="M236" s="1" t="s">
        <v>419</v>
      </c>
      <c r="N236" s="1" t="s">
        <v>293</v>
      </c>
    </row>
    <row r="237" spans="3:14" ht="15">
      <c r="C237" s="2" t="e">
        <f>_XLL.OFFICECOMCLIENT.APPLICATION.ROWLINK(Лист1!$264:$264)</f>
        <v>#NAME?</v>
      </c>
      <c r="L237" s="1">
        <v>216</v>
      </c>
      <c r="M237" s="1" t="s">
        <v>420</v>
      </c>
      <c r="N237" s="1" t="s">
        <v>35</v>
      </c>
    </row>
    <row r="238" spans="3:14" ht="15">
      <c r="C238" s="2" t="e">
        <f>_XLL.OFFICECOMCLIENT.APPLICATION.ROWLINK(Лист1!$265:$265)</f>
        <v>#NAME?</v>
      </c>
      <c r="L238" s="1">
        <v>217</v>
      </c>
      <c r="M238" s="1" t="s">
        <v>420</v>
      </c>
      <c r="N238" s="1" t="s">
        <v>293</v>
      </c>
    </row>
    <row r="239" spans="3:14" ht="15">
      <c r="C239" s="2" t="e">
        <f>_XLL.OFFICECOMCLIENT.APPLICATION.ROWLINK(Лист1!$266:$266)</f>
        <v>#NAME?</v>
      </c>
      <c r="L239" s="1">
        <v>218</v>
      </c>
      <c r="M239" s="1" t="s">
        <v>421</v>
      </c>
      <c r="N239" s="1" t="s">
        <v>35</v>
      </c>
    </row>
    <row r="240" spans="3:14" ht="15">
      <c r="C240" s="2" t="e">
        <f>_XLL.OFFICECOMCLIENT.APPLICATION.ROWLINK(Лист1!$267:$267)</f>
        <v>#NAME?</v>
      </c>
      <c r="L240" s="1">
        <v>219</v>
      </c>
      <c r="M240" s="1" t="s">
        <v>422</v>
      </c>
      <c r="N240" s="1" t="s">
        <v>35</v>
      </c>
    </row>
    <row r="241" spans="3:14" ht="15">
      <c r="C241" s="2" t="e">
        <f>_XLL.OFFICECOMCLIENT.APPLICATION.ROWLINK(Лист1!$268:$268)</f>
        <v>#NAME?</v>
      </c>
      <c r="L241" s="1">
        <v>220</v>
      </c>
      <c r="M241" s="1" t="s">
        <v>423</v>
      </c>
      <c r="N241" s="1" t="s">
        <v>35</v>
      </c>
    </row>
    <row r="242" spans="3:14" ht="15">
      <c r="C242" s="2" t="e">
        <f>_XLL.OFFICECOMCLIENT.APPLICATION.ROWLINK(Лист1!$269:$269)</f>
        <v>#NAME?</v>
      </c>
      <c r="L242" s="1">
        <v>221</v>
      </c>
      <c r="M242" s="1" t="s">
        <v>423</v>
      </c>
      <c r="N242" s="1" t="s">
        <v>293</v>
      </c>
    </row>
    <row r="243" spans="3:14" ht="15">
      <c r="C243" s="2" t="e">
        <f>_XLL.OFFICECOMCLIENT.APPLICATION.ROWLINK(Лист1!$270:$270)</f>
        <v>#NAME?</v>
      </c>
      <c r="L243" s="1">
        <v>222</v>
      </c>
      <c r="M243" s="1" t="s">
        <v>424</v>
      </c>
      <c r="N243" s="1" t="s">
        <v>35</v>
      </c>
    </row>
    <row r="244" spans="3:14" ht="15">
      <c r="C244" s="2" t="e">
        <f>_XLL.OFFICECOMCLIENT.APPLICATION.ROWLINK(Лист1!$271:$271)</f>
        <v>#NAME?</v>
      </c>
      <c r="L244" s="1">
        <v>223</v>
      </c>
      <c r="M244" s="1" t="s">
        <v>425</v>
      </c>
      <c r="N244" s="1" t="s">
        <v>35</v>
      </c>
    </row>
    <row r="245" spans="3:14" ht="15">
      <c r="C245" s="2" t="e">
        <f>_XLL.OFFICECOMCLIENT.APPLICATION.ROWLINK(Лист1!$272:$272)</f>
        <v>#NAME?</v>
      </c>
      <c r="L245" s="1">
        <v>224</v>
      </c>
      <c r="M245" s="1" t="s">
        <v>426</v>
      </c>
      <c r="N245" s="1" t="s">
        <v>35</v>
      </c>
    </row>
    <row r="246" spans="3:14" ht="15">
      <c r="C246" s="2" t="e">
        <f>_XLL.OFFICECOMCLIENT.APPLICATION.ROWLINK(Лист1!$275:$275)</f>
        <v>#NAME?</v>
      </c>
      <c r="L246" s="1">
        <v>227</v>
      </c>
      <c r="M246" s="1" t="s">
        <v>427</v>
      </c>
      <c r="N246" s="1" t="s">
        <v>35</v>
      </c>
    </row>
    <row r="247" spans="3:14" ht="15">
      <c r="C247" s="2" t="e">
        <f>_XLL.OFFICECOMCLIENT.APPLICATION.ROWLINK(Лист1!$276:$276)</f>
        <v>#NAME?</v>
      </c>
      <c r="L247" s="1">
        <v>228</v>
      </c>
      <c r="M247" s="1" t="s">
        <v>427</v>
      </c>
      <c r="N247" s="1" t="s">
        <v>293</v>
      </c>
    </row>
    <row r="248" spans="3:14" ht="15">
      <c r="C248" s="2" t="e">
        <f>_XLL.OFFICECOMCLIENT.APPLICATION.ROWLINK(Лист1!$273:$273)</f>
        <v>#NAME?</v>
      </c>
      <c r="L248" s="1">
        <v>225</v>
      </c>
      <c r="M248" s="1" t="s">
        <v>428</v>
      </c>
      <c r="N248" s="1" t="s">
        <v>35</v>
      </c>
    </row>
    <row r="249" spans="3:14" ht="15">
      <c r="C249" s="2" t="e">
        <f>_XLL.OFFICECOMCLIENT.APPLICATION.ROWLINK(Лист1!$274:$274)</f>
        <v>#NAME?</v>
      </c>
      <c r="L249" s="1">
        <v>226</v>
      </c>
      <c r="M249" s="1" t="s">
        <v>428</v>
      </c>
      <c r="N249" s="1" t="s">
        <v>293</v>
      </c>
    </row>
    <row r="250" spans="3:14" ht="15">
      <c r="C250" s="2" t="e">
        <f>_XLL.OFFICECOMCLIENT.APPLICATION.ROWLINK(Лист1!$277:$277)</f>
        <v>#NAME?</v>
      </c>
      <c r="L250" s="1">
        <v>229</v>
      </c>
      <c r="M250" s="1" t="s">
        <v>429</v>
      </c>
      <c r="N250" s="1" t="s">
        <v>35</v>
      </c>
    </row>
    <row r="251" spans="3:14" ht="15">
      <c r="C251" s="2" t="e">
        <f>_XLL.OFFICECOMCLIENT.APPLICATION.ROWLINK(Лист1!$278:$278)</f>
        <v>#NAME?</v>
      </c>
      <c r="L251" s="1">
        <v>230</v>
      </c>
      <c r="M251" s="1" t="s">
        <v>430</v>
      </c>
      <c r="N251" s="1" t="s">
        <v>35</v>
      </c>
    </row>
    <row r="252" spans="3:14" ht="15">
      <c r="C252" s="2" t="e">
        <f>_XLL.OFFICECOMCLIENT.APPLICATION.ROWLINK(Лист1!$279:$279)</f>
        <v>#NAME?</v>
      </c>
      <c r="L252" s="1">
        <v>231</v>
      </c>
      <c r="M252" s="1" t="s">
        <v>431</v>
      </c>
      <c r="N252" s="1" t="s">
        <v>35</v>
      </c>
    </row>
    <row r="253" spans="3:14" ht="15">
      <c r="C253" s="2" t="e">
        <f>_XLL.OFFICECOMCLIENT.APPLICATION.ROWLINK(Лист1!$280:$280)</f>
        <v>#NAME?</v>
      </c>
      <c r="L253" s="1">
        <v>232</v>
      </c>
      <c r="M253" s="1" t="s">
        <v>431</v>
      </c>
      <c r="N253" s="1" t="s">
        <v>293</v>
      </c>
    </row>
    <row r="254" spans="3:14" ht="15">
      <c r="C254" s="2" t="e">
        <f>_XLL.OFFICECOMCLIENT.APPLICATION.ROWLINK(Лист1!$281:$281)</f>
        <v>#NAME?</v>
      </c>
      <c r="L254" s="1">
        <v>233</v>
      </c>
      <c r="M254" s="1" t="s">
        <v>432</v>
      </c>
      <c r="N254" s="1" t="s">
        <v>35</v>
      </c>
    </row>
    <row r="255" spans="3:14" ht="15">
      <c r="C255" s="2" t="e">
        <f>_XLL.OFFICECOMCLIENT.APPLICATION.ROWLINK(Лист1!$282:$282)</f>
        <v>#NAME?</v>
      </c>
      <c r="L255" s="1">
        <v>234</v>
      </c>
      <c r="M255" s="1" t="s">
        <v>433</v>
      </c>
      <c r="N255" s="1" t="s">
        <v>35</v>
      </c>
    </row>
    <row r="256" spans="3:14" ht="15">
      <c r="C256" s="2" t="e">
        <f>_XLL.OFFICECOMCLIENT.APPLICATION.ROWLINK(Лист1!$283:$283)</f>
        <v>#NAME?</v>
      </c>
      <c r="L256" s="1">
        <v>235</v>
      </c>
      <c r="M256" s="1" t="s">
        <v>434</v>
      </c>
      <c r="N256" s="1" t="s">
        <v>35</v>
      </c>
    </row>
    <row r="257" spans="3:14" ht="15">
      <c r="C257" s="2" t="e">
        <f>_XLL.OFFICECOMCLIENT.APPLICATION.ROWLINK(Лист1!$284:$284)</f>
        <v>#NAME?</v>
      </c>
      <c r="L257" s="1">
        <v>236</v>
      </c>
      <c r="M257" s="1" t="s">
        <v>435</v>
      </c>
      <c r="N257" s="1" t="s">
        <v>35</v>
      </c>
    </row>
    <row r="258" spans="3:14" ht="15">
      <c r="C258" s="2" t="e">
        <f>_XLL.OFFICECOMCLIENT.APPLICATION.ROWLINK(Лист1!$285:$285)</f>
        <v>#NAME?</v>
      </c>
      <c r="L258" s="1">
        <v>237</v>
      </c>
      <c r="M258" s="1" t="s">
        <v>435</v>
      </c>
      <c r="N258" s="1" t="s">
        <v>293</v>
      </c>
    </row>
    <row r="259" spans="3:14" ht="15">
      <c r="C259" s="2" t="e">
        <f>_XLL.OFFICECOMCLIENT.APPLICATION.ROWLINK(Лист1!$286:$286)</f>
        <v>#NAME?</v>
      </c>
      <c r="L259" s="1">
        <v>238</v>
      </c>
      <c r="M259" s="1" t="s">
        <v>436</v>
      </c>
      <c r="N259" s="1" t="s">
        <v>35</v>
      </c>
    </row>
    <row r="260" spans="3:14" ht="15">
      <c r="C260" s="2" t="e">
        <f>_XLL.OFFICECOMCLIENT.APPLICATION.ROWLINK(Лист1!$287:$287)</f>
        <v>#NAME?</v>
      </c>
      <c r="L260" s="1">
        <v>239</v>
      </c>
      <c r="M260" s="1" t="s">
        <v>437</v>
      </c>
      <c r="N260" s="1" t="s">
        <v>35</v>
      </c>
    </row>
    <row r="261" spans="3:14" ht="15">
      <c r="C261" s="2" t="e">
        <f>_XLL.OFFICECOMCLIENT.APPLICATION.ROWLINK(Лист1!$288:$288)</f>
        <v>#NAME?</v>
      </c>
      <c r="L261" s="1">
        <v>240</v>
      </c>
      <c r="M261" s="1" t="s">
        <v>438</v>
      </c>
      <c r="N261" s="1" t="s">
        <v>35</v>
      </c>
    </row>
    <row r="262" spans="3:14" ht="15">
      <c r="C262" s="2" t="e">
        <f>_XLL.OFFICECOMCLIENT.APPLICATION.ROWLINK(Лист1!$289:$289)</f>
        <v>#NAME?</v>
      </c>
      <c r="L262" s="1">
        <v>241</v>
      </c>
      <c r="M262" s="1" t="s">
        <v>438</v>
      </c>
      <c r="N262" s="1" t="s">
        <v>293</v>
      </c>
    </row>
    <row r="263" spans="3:14" ht="15">
      <c r="C263" s="2" t="e">
        <f>_XLL.OFFICECOMCLIENT.APPLICATION.ROWLINK(Лист1!$290:$290)</f>
        <v>#NAME?</v>
      </c>
      <c r="L263" s="1">
        <v>242</v>
      </c>
      <c r="M263" s="1" t="s">
        <v>439</v>
      </c>
      <c r="N263" s="1" t="s">
        <v>35</v>
      </c>
    </row>
    <row r="264" spans="3:14" ht="15">
      <c r="C264" s="2" t="e">
        <f>_XLL.OFFICECOMCLIENT.APPLICATION.ROWLINK(Лист1!$291:$291)</f>
        <v>#NAME?</v>
      </c>
      <c r="L264" s="1">
        <v>243</v>
      </c>
      <c r="M264" s="1" t="s">
        <v>440</v>
      </c>
      <c r="N264" s="1" t="s">
        <v>35</v>
      </c>
    </row>
    <row r="265" spans="3:14" ht="15">
      <c r="C265" s="2" t="e">
        <f>_XLL.OFFICECOMCLIENT.APPLICATION.ROWLINK(Лист1!$292:$292)</f>
        <v>#NAME?</v>
      </c>
      <c r="L265" s="1">
        <v>244</v>
      </c>
      <c r="M265" s="1" t="s">
        <v>441</v>
      </c>
      <c r="N265" s="1" t="s">
        <v>35</v>
      </c>
    </row>
    <row r="266" spans="3:14" ht="15">
      <c r="C266" s="2" t="e">
        <f>_XLL.OFFICECOMCLIENT.APPLICATION.ROWLINK(Лист1!$293:$293)</f>
        <v>#NAME?</v>
      </c>
      <c r="L266" s="1">
        <v>245</v>
      </c>
      <c r="M266" s="1" t="s">
        <v>442</v>
      </c>
      <c r="N266" s="1" t="s">
        <v>35</v>
      </c>
    </row>
    <row r="267" spans="3:14" ht="15">
      <c r="C267" s="2" t="e">
        <f>_XLL.OFFICECOMCLIENT.APPLICATION.ROWLINK(Лист1!$294:$294)</f>
        <v>#NAME?</v>
      </c>
      <c r="L267" s="1">
        <v>246</v>
      </c>
      <c r="M267" s="1" t="s">
        <v>442</v>
      </c>
      <c r="N267" s="1" t="s">
        <v>292</v>
      </c>
    </row>
    <row r="268" spans="3:14" ht="15">
      <c r="C268" s="2" t="e">
        <f>_XLL.OFFICECOMCLIENT.APPLICATION.ROWLINK(Лист1!$295:$295)</f>
        <v>#NAME?</v>
      </c>
      <c r="L268" s="1">
        <v>247</v>
      </c>
      <c r="M268" s="1" t="s">
        <v>443</v>
      </c>
      <c r="N268" s="1" t="s">
        <v>35</v>
      </c>
    </row>
    <row r="269" spans="3:14" ht="15">
      <c r="C269" s="2" t="e">
        <f>_XLL.OFFICECOMCLIENT.APPLICATION.ROWLINK(Лист1!$296:$296)</f>
        <v>#NAME?</v>
      </c>
      <c r="L269" s="1">
        <v>248</v>
      </c>
      <c r="M269" s="1" t="s">
        <v>443</v>
      </c>
      <c r="N269" s="1" t="s">
        <v>292</v>
      </c>
    </row>
    <row r="270" spans="3:14" ht="15">
      <c r="C270" s="2" t="e">
        <f>_XLL.OFFICECOMCLIENT.APPLICATION.ROWLINK(Лист1!$297:$297)</f>
        <v>#NAME?</v>
      </c>
      <c r="L270" s="1">
        <v>249</v>
      </c>
      <c r="M270" s="1" t="s">
        <v>444</v>
      </c>
      <c r="N270" s="1" t="s">
        <v>35</v>
      </c>
    </row>
    <row r="271" spans="3:14" ht="15">
      <c r="C271" s="2" t="e">
        <f>_XLL.OFFICECOMCLIENT.APPLICATION.ROWLINK(Лист1!$298:$298)</f>
        <v>#NAME?</v>
      </c>
      <c r="L271" s="1">
        <v>250</v>
      </c>
      <c r="M271" s="1" t="s">
        <v>445</v>
      </c>
      <c r="N271" s="1" t="s">
        <v>35</v>
      </c>
    </row>
    <row r="272" spans="3:14" ht="15">
      <c r="C272" s="2" t="e">
        <f>_XLL.OFFICECOMCLIENT.APPLICATION.ROWLINK(Лист1!$299:$299)</f>
        <v>#NAME?</v>
      </c>
      <c r="L272" s="1">
        <v>251</v>
      </c>
      <c r="M272" s="1" t="s">
        <v>445</v>
      </c>
      <c r="N272" s="1" t="s">
        <v>292</v>
      </c>
    </row>
    <row r="273" spans="3:14" ht="15">
      <c r="C273" s="2" t="e">
        <f>_XLL.OFFICECOMCLIENT.APPLICATION.ROWLINK(Лист1!$300:$300)</f>
        <v>#NAME?</v>
      </c>
      <c r="L273" s="1">
        <v>252</v>
      </c>
      <c r="M273" s="1" t="s">
        <v>446</v>
      </c>
      <c r="N273" s="1" t="s">
        <v>35</v>
      </c>
    </row>
    <row r="274" spans="3:14" ht="15">
      <c r="C274" s="2" t="e">
        <f>_XLL.OFFICECOMCLIENT.APPLICATION.ROWLINK(Лист1!$301:$301)</f>
        <v>#NAME?</v>
      </c>
      <c r="L274" s="1">
        <v>253</v>
      </c>
      <c r="M274" s="1" t="s">
        <v>446</v>
      </c>
      <c r="N274" s="1" t="s">
        <v>292</v>
      </c>
    </row>
    <row r="275" spans="3:14" ht="15">
      <c r="C275" s="2" t="e">
        <f>_XLL.OFFICECOMCLIENT.APPLICATION.ROWLINK(Лист1!$302:$302)</f>
        <v>#NAME?</v>
      </c>
      <c r="L275" s="1">
        <v>254</v>
      </c>
      <c r="M275" s="1" t="s">
        <v>447</v>
      </c>
      <c r="N275" s="1" t="s">
        <v>35</v>
      </c>
    </row>
    <row r="276" spans="3:14" ht="15">
      <c r="C276" s="2" t="e">
        <f>_XLL.OFFICECOMCLIENT.APPLICATION.ROWLINK(Лист1!$303:$303)</f>
        <v>#NAME?</v>
      </c>
      <c r="L276" s="1">
        <v>255</v>
      </c>
      <c r="M276" s="1" t="s">
        <v>447</v>
      </c>
      <c r="N276" s="1" t="s">
        <v>293</v>
      </c>
    </row>
    <row r="277" spans="3:14" ht="15">
      <c r="C277" s="2" t="e">
        <f>_XLL.OFFICECOMCLIENT.APPLICATION.ROWLINK(Лист1!$304:$304)</f>
        <v>#NAME?</v>
      </c>
      <c r="L277" s="1">
        <v>256</v>
      </c>
      <c r="M277" s="1" t="s">
        <v>447</v>
      </c>
      <c r="N277" s="1" t="s">
        <v>308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Орготдел</cp:lastModifiedBy>
  <cp:lastPrinted>2018-03-16T10:58:41Z</cp:lastPrinted>
  <dcterms:created xsi:type="dcterms:W3CDTF">2013-10-15T07:11:29Z</dcterms:created>
  <dcterms:modified xsi:type="dcterms:W3CDTF">2018-05-28T12:22:53Z</dcterms:modified>
  <cp:category/>
  <cp:version/>
  <cp:contentType/>
  <cp:contentStatus/>
</cp:coreProperties>
</file>