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'v1bvyumsqh02d2hwuje5xik5uk'!$M$20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'v1bvyumsqh02d2hwuje5xik5uk'!$D$20:$K$20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'v1bvyumsqh02d2hwuje5xik5uk'!$L$21:$L$62</definedName>
    <definedName name="qunp1nijp1aaxbgswizf0lz200">'v1bvyumsqh02d2hwuje5xik5uk'!$B$2</definedName>
    <definedName name="rcn525ywmx4pde1kn3aevp0dfk">'v1bvyumsqh02d2hwuje5xik5uk'!$L$20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'v1bvyumsqh02d2hwuje5xik5uk'!$D$21:$K$21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'Лист1'!$A$1:$J$52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</authors>
  <commentList>
    <comment ref="B19" authorId="0">
      <text>
        <r>
          <rPr>
            <b/>
            <sz val="9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2"/>
          </rPr>
          <t>Data ID</t>
        </r>
      </text>
    </comment>
    <comment ref="B17" authorId="0">
      <text>
        <r>
          <rPr>
            <b/>
            <sz val="9"/>
            <rFont val="Tahoma"/>
            <family val="2"/>
          </rPr>
          <t>Data Arguments</t>
        </r>
      </text>
    </comment>
    <comment ref="B16" authorId="0">
      <text>
        <r>
          <rPr>
            <b/>
            <sz val="9"/>
            <rFont val="Tahoma"/>
            <family val="2"/>
          </rPr>
          <t>Field RowID</t>
        </r>
      </text>
    </comment>
    <comment ref="B15" authorId="0">
      <text>
        <r>
          <rPr>
            <b/>
            <sz val="9"/>
            <rFont val="Tahoma"/>
            <family val="2"/>
          </rPr>
          <t>FileID</t>
        </r>
      </text>
    </comment>
    <comment ref="B13" authorId="0">
      <text>
        <r>
          <rPr>
            <b/>
            <sz val="9"/>
            <rFont val="Tahoma"/>
            <family val="2"/>
          </rPr>
          <t>FileVersion</t>
        </r>
      </text>
    </comment>
    <comment ref="B12" authorId="0">
      <text>
        <r>
          <rPr>
            <b/>
            <sz val="9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2"/>
          </rPr>
          <t>File-Safe CheckIn</t>
        </r>
      </text>
    </comment>
    <comment ref="B10" authorId="0">
      <text>
        <r>
          <rPr>
            <b/>
            <sz val="9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2"/>
          </rPr>
          <t>File-Safe CheckOut</t>
        </r>
      </text>
    </comment>
    <comment ref="B7" authorId="0">
      <text>
        <r>
          <rPr>
            <b/>
            <sz val="9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2"/>
          </rPr>
          <t>GUID for OfficeLink</t>
        </r>
      </text>
    </comment>
    <comment ref="B5" authorId="0">
      <text>
        <r>
          <rPr>
            <b/>
            <sz val="9"/>
            <rFont val="Tahoma"/>
            <family val="2"/>
          </rPr>
          <t>DataSheet Version</t>
        </r>
      </text>
    </comment>
    <comment ref="B4" authorId="0">
      <text>
        <r>
          <rPr>
            <b/>
            <sz val="9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9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<sst xmlns="http://schemas.openxmlformats.org/spreadsheetml/2006/main" count="296" uniqueCount="164">
  <si>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</si>
  <si>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</si>
  <si>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</si>
  <si>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</si>
  <si>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</si>
  <si>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</si>
  <si>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</si>
  <si>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</si>
  <si>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</si>
  <si>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</si>
  <si>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</si>
  <si>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</si>
  <si>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</si>
  <si>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Формула
Подраздел</t>
  </si>
  <si>
    <t>Подраздел</t>
  </si>
  <si>
    <t>EXPR_15</t>
  </si>
  <si>
    <t>{8FD90629-3064-4D14-BEA6-AA95A0EE92E7}</t>
  </si>
  <si>
    <t>EXPR_13</t>
  </si>
  <si>
    <t>{FC0F42BB-FF61-4A56-8782-A3AD9E8E5152}</t>
  </si>
  <si>
    <t>[Bookmark]</t>
  </si>
  <si>
    <t>Распределение</t>
  </si>
  <si>
    <t>Раз-дел</t>
  </si>
  <si>
    <t>Под-раз-дел</t>
  </si>
  <si>
    <t>EXPR_21</t>
  </si>
  <si>
    <t>{CF9EE396-9F5E-49EB-9C3C-3F721975D834}</t>
  </si>
  <si>
    <t>EXPR_22</t>
  </si>
  <si>
    <t>{F041DF94-1834-4D89-8BBA-8BB4154FF7B0}</t>
  </si>
  <si>
    <t>CLS_F_FullBusinessCode_150</t>
  </si>
  <si>
    <t>CLS_F_Description_150</t>
  </si>
  <si>
    <t>CLS_S_150</t>
  </si>
  <si>
    <t>{8330ED16-E165-4CFB-95F0-623EF0F30B91}</t>
  </si>
  <si>
    <t>4565</t>
  </si>
  <si>
    <t>1966=-1</t>
  </si>
  <si>
    <t>0000</t>
  </si>
  <si>
    <t>ВСЕГО РАСХОДОВ</t>
  </si>
  <si>
    <t>00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</si>
  <si>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</si>
  <si>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</si>
  <si>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</si>
  <si>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</si>
  <si>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</si>
  <si>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</si>
  <si>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</si>
  <si>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</si>
  <si>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</si>
  <si>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</si>
  <si>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</si>
  <si>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</si>
  <si>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</si>
  <si>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</si>
  <si>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</si>
  <si>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</si>
  <si>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</si>
  <si>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</si>
  <si>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</si>
  <si>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</si>
  <si>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</si>
  <si>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</si>
  <si>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</si>
  <si>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</si>
  <si>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</si>
  <si>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</si>
  <si>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</si>
  <si>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</si>
  <si>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</si>
  <si>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</si>
  <si>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</si>
  <si>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</si>
  <si>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</si>
  <si>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</si>
  <si>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</si>
  <si>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</si>
  <si>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</si>
  <si>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</si>
  <si>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</si>
  <si>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0408</t>
  </si>
  <si>
    <t>Транспорт</t>
  </si>
  <si>
    <t>08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</si>
  <si>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</si>
  <si>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</si>
  <si>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</si>
  <si>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</si>
  <si>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12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</si>
  <si>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</si>
  <si>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</si>
  <si>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</si>
  <si>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</si>
  <si>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</si>
  <si>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</si>
  <si>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</si>
  <si>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</si>
  <si>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</si>
  <si>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</si>
  <si>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</si>
  <si>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</si>
  <si>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</si>
  <si>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</si>
  <si>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</si>
  <si>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</si>
  <si>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</si>
  <si>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</si>
  <si>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</si>
  <si>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</si>
  <si>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</si>
  <si>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</si>
  <si>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</si>
  <si>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</si>
  <si>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</si>
  <si>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</si>
  <si>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</si>
  <si>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</si>
  <si>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</si>
  <si>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</si>
  <si>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</si>
  <si>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</si>
  <si>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</si>
  <si>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</si>
  <si>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</si>
  <si>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</si>
  <si>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</si>
  <si>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</si>
  <si>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</si>
  <si>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</si>
  <si>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</si>
  <si>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</si>
  <si>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</si>
  <si>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</si>
  <si>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</si>
  <si>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</si>
  <si>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</si>
  <si>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</si>
  <si>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</si>
  <si>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</si>
  <si>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</si>
  <si>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</si>
  <si>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</si>
  <si>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</si>
  <si>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</si>
  <si>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0B</t>
  </si>
  <si>
    <t>0B02</t>
  </si>
  <si>
    <t>0D</t>
  </si>
  <si>
    <t>0D01</t>
  </si>
  <si>
    <t>0E</t>
  </si>
  <si>
    <t>0E01</t>
  </si>
  <si>
    <t>0E03</t>
  </si>
  <si>
    <t>ФКР Код</t>
  </si>
  <si>
    <t>ФКР Описание</t>
  </si>
  <si>
    <t>Сумма всего (тыс.рублей) 2017 год</t>
  </si>
  <si>
    <t>Сумма всего (тыс.рублей) 2018 год</t>
  </si>
  <si>
    <t>Сумма всего (тыс.рублей) 2019 год</t>
  </si>
  <si>
    <t>Формула
Сумма всего (тыс.рублей) 2017 год</t>
  </si>
  <si>
    <t>Формула
Сумма всего (тыс.рублей) 2018 год</t>
  </si>
  <si>
    <t>Формула
Сумма всего (тыс.рублей) 2019 год</t>
  </si>
  <si>
    <t>Приложение № 8</t>
  </si>
  <si>
    <t>к решению Тужинской районной Думы</t>
  </si>
  <si>
    <t>бюджетных ассигнований по разделам и подразделам классификации расходов бюджетов на 2017 год</t>
  </si>
  <si>
    <t xml:space="preserve">Сумма               (тыс. рублей) </t>
  </si>
  <si>
    <t xml:space="preserve">от 12.12.2016  № 6/39            </t>
  </si>
  <si>
    <t>(+,-)</t>
  </si>
  <si>
    <t xml:space="preserve">Сумма   первон            (тыс. рублей) </t>
  </si>
  <si>
    <t>Приложение № 2</t>
  </si>
  <si>
    <t xml:space="preserve">от 24.03.2017  № 9/62          </t>
  </si>
  <si>
    <t>Факт  (тыс.рулей)</t>
  </si>
  <si>
    <t>Процент исполнения (%)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</si>
</sst>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 quotePrefix="1">
      <alignment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/>
      <protection/>
    </xf>
    <xf numFmtId="11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top" wrapText="1"/>
    </xf>
    <xf numFmtId="0" fontId="4" fillId="0" borderId="0" xfId="52" applyFont="1" applyAlignment="1">
      <alignment horizontal="right"/>
      <protection/>
    </xf>
    <xf numFmtId="0" fontId="0" fillId="0" borderId="0" xfId="0" applyAlignment="1">
      <alignment/>
    </xf>
    <xf numFmtId="49" fontId="5" fillId="0" borderId="0" xfId="52" applyNumberFormat="1" applyFont="1" applyAlignment="1">
      <alignment horizontal="center"/>
      <protection/>
    </xf>
    <xf numFmtId="49" fontId="5" fillId="0" borderId="0" xfId="52" applyNumberFormat="1" applyFont="1" applyAlignment="1">
      <alignment horizontal="center" wrapText="1"/>
      <protection/>
    </xf>
    <xf numFmtId="0" fontId="6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67" fontId="6" fillId="0" borderId="10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54"/>
  <sheetViews>
    <sheetView tabSelected="1" view="pageBreakPreview" zoomScale="90" zoomScaleSheetLayoutView="90" zoomScalePageLayoutView="0" workbookViewId="0" topLeftCell="C12">
      <selection activeCell="C12" sqref="C12"/>
    </sheetView>
  </sheetViews>
  <sheetFormatPr defaultColWidth="9.140625" defaultRowHeight="15"/>
  <cols>
    <col min="1" max="2" width="0" style="3" hidden="1" customWidth="1"/>
    <col min="3" max="3" width="72.140625" style="3" customWidth="1"/>
    <col min="4" max="4" width="4.28125" style="3" customWidth="1"/>
    <col min="5" max="5" width="4.140625" style="3" customWidth="1"/>
    <col min="6" max="6" width="12.421875" style="4" hidden="1" customWidth="1"/>
    <col min="7" max="7" width="12.28125" style="4" hidden="1" customWidth="1"/>
    <col min="8" max="8" width="11.7109375" style="4" customWidth="1"/>
    <col min="9" max="9" width="10.57421875" style="4" customWidth="1"/>
    <col min="10" max="10" width="11.140625" style="4" customWidth="1"/>
    <col min="11" max="16384" width="9.140625" style="4" customWidth="1"/>
  </cols>
  <sheetData>
    <row r="1" spans="3:10" ht="18.75">
      <c r="C1" s="30" t="s">
        <v>160</v>
      </c>
      <c r="D1" s="30"/>
      <c r="E1" s="30"/>
      <c r="F1" s="30"/>
      <c r="G1" s="31"/>
      <c r="H1" s="31"/>
      <c r="I1" s="31"/>
      <c r="J1" s="31"/>
    </row>
    <row r="2" spans="3:8" ht="18.75" hidden="1">
      <c r="C2" s="30" t="s">
        <v>154</v>
      </c>
      <c r="D2" s="30"/>
      <c r="E2" s="30"/>
      <c r="F2" s="30"/>
      <c r="G2" s="31"/>
      <c r="H2" s="31"/>
    </row>
    <row r="3" spans="3:8" ht="18.75" hidden="1">
      <c r="C3" s="30" t="s">
        <v>161</v>
      </c>
      <c r="D3" s="30"/>
      <c r="E3" s="30"/>
      <c r="F3" s="30"/>
      <c r="G3" s="31"/>
      <c r="H3" s="31"/>
    </row>
    <row r="4" spans="3:8" ht="18.75" hidden="1">
      <c r="C4" s="30" t="s">
        <v>153</v>
      </c>
      <c r="D4" s="30"/>
      <c r="E4" s="30"/>
      <c r="F4" s="30"/>
      <c r="G4" s="31"/>
      <c r="H4" s="31"/>
    </row>
    <row r="5" spans="3:8" ht="18.75" hidden="1">
      <c r="C5" s="30" t="s">
        <v>154</v>
      </c>
      <c r="D5" s="30"/>
      <c r="E5" s="30"/>
      <c r="F5" s="30"/>
      <c r="G5" s="31"/>
      <c r="H5" s="31"/>
    </row>
    <row r="6" spans="3:8" ht="18.75" hidden="1">
      <c r="C6" s="30" t="s">
        <v>157</v>
      </c>
      <c r="D6" s="30"/>
      <c r="E6" s="30"/>
      <c r="F6" s="30"/>
      <c r="G6" s="31"/>
      <c r="H6" s="31"/>
    </row>
    <row r="7" spans="3:8" ht="18.75" hidden="1">
      <c r="C7" s="14"/>
      <c r="D7" s="12"/>
      <c r="E7" s="12"/>
      <c r="F7" s="11"/>
      <c r="G7" s="11"/>
      <c r="H7" s="11"/>
    </row>
    <row r="8" spans="3:8" ht="12.75" hidden="1">
      <c r="C8" s="10"/>
      <c r="D8" s="12"/>
      <c r="E8" s="12"/>
      <c r="F8" s="11"/>
      <c r="G8" s="11"/>
      <c r="H8" s="11"/>
    </row>
    <row r="9" spans="3:10" ht="18.75">
      <c r="C9" s="32" t="s">
        <v>20</v>
      </c>
      <c r="D9" s="32"/>
      <c r="E9" s="32"/>
      <c r="F9" s="32"/>
      <c r="G9" s="31"/>
      <c r="H9" s="31"/>
      <c r="I9" s="31"/>
      <c r="J9" s="31"/>
    </row>
    <row r="10" spans="3:10" ht="39" customHeight="1">
      <c r="C10" s="33" t="s">
        <v>155</v>
      </c>
      <c r="D10" s="33"/>
      <c r="E10" s="33"/>
      <c r="F10" s="33"/>
      <c r="G10" s="31"/>
      <c r="H10" s="31"/>
      <c r="I10" s="31"/>
      <c r="J10" s="31"/>
    </row>
    <row r="11" spans="3:8" ht="12.75">
      <c r="C11" s="10"/>
      <c r="D11" s="12"/>
      <c r="E11" s="12"/>
      <c r="F11" s="11"/>
      <c r="G11" s="11"/>
      <c r="H11" s="11"/>
    </row>
    <row r="12" spans="3:10" ht="38.25">
      <c r="C12" s="15" t="s">
        <v>6</v>
      </c>
      <c r="D12" s="13" t="s">
        <v>21</v>
      </c>
      <c r="E12" s="13" t="s">
        <v>22</v>
      </c>
      <c r="F12" s="21" t="s">
        <v>159</v>
      </c>
      <c r="G12" s="21" t="s">
        <v>158</v>
      </c>
      <c r="H12" s="21" t="s">
        <v>156</v>
      </c>
      <c r="I12" s="38" t="s">
        <v>162</v>
      </c>
      <c r="J12" s="39" t="s">
        <v>163</v>
      </c>
    </row>
    <row r="13" spans="1:10" s="20" customFormat="1" ht="18" customHeight="1">
      <c r="A13" s="18" t="s">
        <v>33</v>
      </c>
      <c r="B13" s="18" t="s">
        <v>34</v>
      </c>
      <c r="C13" s="26" t="s">
        <v>36</v>
      </c>
      <c r="D13" s="27" t="s">
        <v>35</v>
      </c>
      <c r="E13" s="27" t="s">
        <v>35</v>
      </c>
      <c r="F13" s="28">
        <f>F14+F21+F23+F26+F31+F33+F39+F42+F46+F48+F50</f>
        <v>143064.47999999998</v>
      </c>
      <c r="G13" s="28">
        <f>G14+G21+G23+G26+G31+G33+G39+G42+G46+G48+G50</f>
        <v>4271.899999999999</v>
      </c>
      <c r="H13" s="28">
        <f>H14+H21+H23+H26+H31+H33+H39+H42+H46+H48+H50</f>
        <v>147336.30000000002</v>
      </c>
      <c r="I13" s="28">
        <f>I14+I21+I23+I26+I31+I33+I39+I42+I46+I48+I50</f>
        <v>41578.415559999994</v>
      </c>
      <c r="J13" s="41">
        <f>I13/H13*100</f>
        <v>28.220075812953084</v>
      </c>
    </row>
    <row r="14" spans="1:10" s="20" customFormat="1" ht="12.75">
      <c r="A14" s="18" t="s">
        <v>37</v>
      </c>
      <c r="B14" s="18" t="s">
        <v>38</v>
      </c>
      <c r="C14" s="24" t="s">
        <v>38</v>
      </c>
      <c r="D14" s="19" t="s">
        <v>39</v>
      </c>
      <c r="E14" s="19" t="s">
        <v>35</v>
      </c>
      <c r="F14" s="22">
        <v>22630.1</v>
      </c>
      <c r="G14" s="22">
        <f>G15+G16+G17+G18+G19+G20</f>
        <v>8</v>
      </c>
      <c r="H14" s="22">
        <f>H15+H16+H17+H18+H19+H20</f>
        <v>22638</v>
      </c>
      <c r="I14" s="22">
        <f>I15+I16+I17+I18+I19+I20</f>
        <v>6175.494350000001</v>
      </c>
      <c r="J14" s="41">
        <f aca="true" t="shared" si="0" ref="J14:J52">I14/H14*100</f>
        <v>27.279328341726305</v>
      </c>
    </row>
    <row r="15" spans="1:10" ht="25.5">
      <c r="A15" s="3" t="s">
        <v>40</v>
      </c>
      <c r="B15" s="3" t="s">
        <v>41</v>
      </c>
      <c r="C15" s="25" t="s">
        <v>41</v>
      </c>
      <c r="D15" s="16" t="s">
        <v>39</v>
      </c>
      <c r="E15" s="17" t="s">
        <v>42</v>
      </c>
      <c r="F15" s="23">
        <v>864</v>
      </c>
      <c r="G15" s="23"/>
      <c r="H15" s="23">
        <v>864</v>
      </c>
      <c r="I15" s="40">
        <v>100.49232</v>
      </c>
      <c r="J15" s="40">
        <f t="shared" si="0"/>
        <v>11.631055555555557</v>
      </c>
    </row>
    <row r="16" spans="1:10" ht="25.5">
      <c r="A16" s="3" t="s">
        <v>43</v>
      </c>
      <c r="B16" s="3" t="s">
        <v>44</v>
      </c>
      <c r="C16" s="25" t="s">
        <v>44</v>
      </c>
      <c r="D16" s="16" t="s">
        <v>39</v>
      </c>
      <c r="E16" s="17" t="s">
        <v>45</v>
      </c>
      <c r="F16" s="23">
        <v>128.9</v>
      </c>
      <c r="G16" s="23">
        <v>63</v>
      </c>
      <c r="H16" s="23">
        <v>191.9</v>
      </c>
      <c r="I16" s="42">
        <v>37.75428</v>
      </c>
      <c r="J16" s="40">
        <f t="shared" si="0"/>
        <v>19.6739343408025</v>
      </c>
    </row>
    <row r="17" spans="1:10" ht="38.25">
      <c r="A17" s="3" t="s">
        <v>46</v>
      </c>
      <c r="B17" s="3" t="s">
        <v>47</v>
      </c>
      <c r="C17" s="25" t="s">
        <v>47</v>
      </c>
      <c r="D17" s="16" t="s">
        <v>39</v>
      </c>
      <c r="E17" s="17" t="s">
        <v>48</v>
      </c>
      <c r="F17" s="23">
        <v>17106</v>
      </c>
      <c r="G17" s="23">
        <v>-55</v>
      </c>
      <c r="H17" s="23">
        <v>17051</v>
      </c>
      <c r="I17" s="42">
        <v>4656.45622</v>
      </c>
      <c r="J17" s="40">
        <f t="shared" si="0"/>
        <v>27.308991965280626</v>
      </c>
    </row>
    <row r="18" spans="1:10" ht="25.5">
      <c r="A18" s="3" t="s">
        <v>49</v>
      </c>
      <c r="B18" s="3" t="s">
        <v>50</v>
      </c>
      <c r="C18" s="25" t="s">
        <v>50</v>
      </c>
      <c r="D18" s="16" t="s">
        <v>39</v>
      </c>
      <c r="E18" s="17" t="s">
        <v>51</v>
      </c>
      <c r="F18" s="23">
        <v>485</v>
      </c>
      <c r="G18" s="23">
        <v>0</v>
      </c>
      <c r="H18" s="23">
        <v>485</v>
      </c>
      <c r="I18" s="42">
        <v>143.21499</v>
      </c>
      <c r="J18" s="40">
        <f t="shared" si="0"/>
        <v>29.528863917525772</v>
      </c>
    </row>
    <row r="19" spans="1:10" ht="12.75">
      <c r="A19" s="3" t="s">
        <v>52</v>
      </c>
      <c r="B19" s="3" t="s">
        <v>53</v>
      </c>
      <c r="C19" s="25" t="s">
        <v>53</v>
      </c>
      <c r="D19" s="16" t="s">
        <v>39</v>
      </c>
      <c r="E19" s="17" t="s">
        <v>54</v>
      </c>
      <c r="F19" s="23">
        <v>80</v>
      </c>
      <c r="G19" s="23"/>
      <c r="H19" s="23">
        <v>80</v>
      </c>
      <c r="I19" s="42">
        <v>0</v>
      </c>
      <c r="J19" s="40">
        <f t="shared" si="0"/>
        <v>0</v>
      </c>
    </row>
    <row r="20" spans="1:10" ht="12.75">
      <c r="A20" s="3" t="s">
        <v>55</v>
      </c>
      <c r="B20" s="3" t="s">
        <v>56</v>
      </c>
      <c r="C20" s="25" t="s">
        <v>56</v>
      </c>
      <c r="D20" s="16" t="s">
        <v>39</v>
      </c>
      <c r="E20" s="17" t="s">
        <v>57</v>
      </c>
      <c r="F20" s="23">
        <v>3966.15</v>
      </c>
      <c r="G20" s="23"/>
      <c r="H20" s="23">
        <v>3966.1</v>
      </c>
      <c r="I20" s="42">
        <v>1237.57654</v>
      </c>
      <c r="J20" s="40">
        <f t="shared" si="0"/>
        <v>31.203866266609516</v>
      </c>
    </row>
    <row r="21" spans="1:10" s="20" customFormat="1" ht="12.75">
      <c r="A21" s="18" t="s">
        <v>58</v>
      </c>
      <c r="B21" s="18" t="s">
        <v>59</v>
      </c>
      <c r="C21" s="24" t="s">
        <v>59</v>
      </c>
      <c r="D21" s="19" t="s">
        <v>42</v>
      </c>
      <c r="E21" s="19" t="s">
        <v>35</v>
      </c>
      <c r="F21" s="22">
        <v>379.6</v>
      </c>
      <c r="G21" s="22">
        <f>G22</f>
        <v>0</v>
      </c>
      <c r="H21" s="22">
        <f aca="true" t="shared" si="1" ref="H16:H22">F21+G21</f>
        <v>379.6</v>
      </c>
      <c r="I21" s="36">
        <f>I22</f>
        <v>94.9</v>
      </c>
      <c r="J21" s="41">
        <f t="shared" si="0"/>
        <v>25</v>
      </c>
    </row>
    <row r="22" spans="1:10" ht="12.75">
      <c r="A22" s="3" t="s">
        <v>60</v>
      </c>
      <c r="B22" s="3" t="s">
        <v>61</v>
      </c>
      <c r="C22" s="25" t="s">
        <v>61</v>
      </c>
      <c r="D22" s="16" t="s">
        <v>42</v>
      </c>
      <c r="E22" s="17" t="s">
        <v>45</v>
      </c>
      <c r="F22" s="23">
        <v>379.6</v>
      </c>
      <c r="G22" s="23"/>
      <c r="H22" s="23">
        <f t="shared" si="1"/>
        <v>379.6</v>
      </c>
      <c r="I22" s="34">
        <v>94.9</v>
      </c>
      <c r="J22" s="40">
        <f t="shared" si="0"/>
        <v>25</v>
      </c>
    </row>
    <row r="23" spans="1:10" s="20" customFormat="1" ht="12.75">
      <c r="A23" s="18" t="s">
        <v>62</v>
      </c>
      <c r="B23" s="18" t="s">
        <v>63</v>
      </c>
      <c r="C23" s="24" t="s">
        <v>63</v>
      </c>
      <c r="D23" s="19" t="s">
        <v>45</v>
      </c>
      <c r="E23" s="19" t="s">
        <v>35</v>
      </c>
      <c r="F23" s="22">
        <v>739.4</v>
      </c>
      <c r="G23" s="22">
        <f>G24+G25</f>
        <v>0</v>
      </c>
      <c r="H23" s="22">
        <f>H24+H25</f>
        <v>739.43</v>
      </c>
      <c r="I23" s="22">
        <f>I24+I25</f>
        <v>166.17908</v>
      </c>
      <c r="J23" s="41">
        <f t="shared" si="0"/>
        <v>22.473943442922252</v>
      </c>
    </row>
    <row r="24" spans="1:10" ht="25.5">
      <c r="A24" s="3" t="s">
        <v>64</v>
      </c>
      <c r="B24" s="3" t="s">
        <v>65</v>
      </c>
      <c r="C24" s="25" t="s">
        <v>65</v>
      </c>
      <c r="D24" s="16" t="s">
        <v>45</v>
      </c>
      <c r="E24" s="17" t="s">
        <v>66</v>
      </c>
      <c r="F24" s="23">
        <v>686.43</v>
      </c>
      <c r="G24" s="23"/>
      <c r="H24" s="29">
        <f aca="true" t="shared" si="2" ref="H24:H52">F24+G24</f>
        <v>686.43</v>
      </c>
      <c r="I24" s="42">
        <v>166.17908</v>
      </c>
      <c r="J24" s="40">
        <f t="shared" si="0"/>
        <v>24.209180834171</v>
      </c>
    </row>
    <row r="25" spans="1:10" ht="25.5">
      <c r="A25" s="3" t="s">
        <v>67</v>
      </c>
      <c r="B25" s="3" t="s">
        <v>68</v>
      </c>
      <c r="C25" s="25" t="s">
        <v>68</v>
      </c>
      <c r="D25" s="16" t="s">
        <v>45</v>
      </c>
      <c r="E25" s="17" t="s">
        <v>69</v>
      </c>
      <c r="F25" s="23">
        <v>53</v>
      </c>
      <c r="G25" s="23"/>
      <c r="H25" s="29">
        <f t="shared" si="2"/>
        <v>53</v>
      </c>
      <c r="I25" s="34">
        <v>0</v>
      </c>
      <c r="J25" s="37">
        <f t="shared" si="0"/>
        <v>0</v>
      </c>
    </row>
    <row r="26" spans="1:10" s="20" customFormat="1" ht="12.75">
      <c r="A26" s="18" t="s">
        <v>70</v>
      </c>
      <c r="B26" s="18" t="s">
        <v>71</v>
      </c>
      <c r="C26" s="24" t="s">
        <v>71</v>
      </c>
      <c r="D26" s="19" t="s">
        <v>48</v>
      </c>
      <c r="E26" s="19" t="s">
        <v>35</v>
      </c>
      <c r="F26" s="22">
        <v>20697.8</v>
      </c>
      <c r="G26" s="22">
        <f>G27+G28+G29+G30</f>
        <v>4949.4</v>
      </c>
      <c r="H26" s="22">
        <f>H27+H28+H29+H30</f>
        <v>25647.190000000002</v>
      </c>
      <c r="I26" s="22">
        <f>I27+I28+I29+I30</f>
        <v>4874.235339999999</v>
      </c>
      <c r="J26" s="35">
        <f t="shared" si="0"/>
        <v>19.004948846247867</v>
      </c>
    </row>
    <row r="27" spans="1:10" ht="12.75">
      <c r="A27" s="3" t="s">
        <v>72</v>
      </c>
      <c r="B27" s="3" t="s">
        <v>73</v>
      </c>
      <c r="C27" s="25" t="s">
        <v>73</v>
      </c>
      <c r="D27" s="16" t="s">
        <v>48</v>
      </c>
      <c r="E27" s="17" t="s">
        <v>74</v>
      </c>
      <c r="F27" s="23">
        <v>1790.1</v>
      </c>
      <c r="G27" s="23">
        <v>3483.9</v>
      </c>
      <c r="H27" s="29">
        <f t="shared" si="2"/>
        <v>5274</v>
      </c>
      <c r="I27" s="43">
        <v>0</v>
      </c>
      <c r="J27" s="44">
        <f t="shared" si="0"/>
        <v>0</v>
      </c>
    </row>
    <row r="28" spans="1:10" ht="12.75">
      <c r="A28" s="3" t="s">
        <v>75</v>
      </c>
      <c r="B28" s="3" t="s">
        <v>76</v>
      </c>
      <c r="C28" s="25" t="s">
        <v>76</v>
      </c>
      <c r="D28" s="16" t="s">
        <v>48</v>
      </c>
      <c r="E28" s="17" t="s">
        <v>77</v>
      </c>
      <c r="F28" s="23">
        <v>1066.6</v>
      </c>
      <c r="G28" s="23"/>
      <c r="H28" s="29">
        <f t="shared" si="2"/>
        <v>1066.6</v>
      </c>
      <c r="I28" s="43">
        <v>233.53334</v>
      </c>
      <c r="J28" s="44">
        <f t="shared" si="0"/>
        <v>21.895119069941874</v>
      </c>
    </row>
    <row r="29" spans="1:10" ht="12.75">
      <c r="A29" s="3" t="s">
        <v>78</v>
      </c>
      <c r="B29" s="3" t="s">
        <v>79</v>
      </c>
      <c r="C29" s="25" t="s">
        <v>79</v>
      </c>
      <c r="D29" s="16" t="s">
        <v>48</v>
      </c>
      <c r="E29" s="17" t="s">
        <v>66</v>
      </c>
      <c r="F29" s="23">
        <v>17826.09</v>
      </c>
      <c r="G29" s="23">
        <v>1465.5</v>
      </c>
      <c r="H29" s="29">
        <f t="shared" si="2"/>
        <v>19291.59</v>
      </c>
      <c r="I29" s="43">
        <v>4639.302</v>
      </c>
      <c r="J29" s="44">
        <f t="shared" si="0"/>
        <v>24.048313280553856</v>
      </c>
    </row>
    <row r="30" spans="1:10" ht="12.75">
      <c r="A30" s="3" t="s">
        <v>80</v>
      </c>
      <c r="B30" s="3" t="s">
        <v>81</v>
      </c>
      <c r="C30" s="25" t="s">
        <v>81</v>
      </c>
      <c r="D30" s="16" t="s">
        <v>48</v>
      </c>
      <c r="E30" s="17" t="s">
        <v>82</v>
      </c>
      <c r="F30" s="23">
        <v>15</v>
      </c>
      <c r="G30" s="23"/>
      <c r="H30" s="29">
        <f t="shared" si="2"/>
        <v>15</v>
      </c>
      <c r="I30" s="43">
        <v>1.4</v>
      </c>
      <c r="J30" s="44">
        <f t="shared" si="0"/>
        <v>9.333333333333332</v>
      </c>
    </row>
    <row r="31" spans="1:10" s="20" customFormat="1" ht="12.75">
      <c r="A31" s="18" t="s">
        <v>83</v>
      </c>
      <c r="B31" s="18" t="s">
        <v>84</v>
      </c>
      <c r="C31" s="24" t="s">
        <v>84</v>
      </c>
      <c r="D31" s="19" t="s">
        <v>51</v>
      </c>
      <c r="E31" s="19" t="s">
        <v>35</v>
      </c>
      <c r="F31" s="22">
        <v>280</v>
      </c>
      <c r="G31" s="22">
        <f>G32</f>
        <v>0</v>
      </c>
      <c r="H31" s="22">
        <f t="shared" si="2"/>
        <v>280</v>
      </c>
      <c r="I31" s="36">
        <f>I32</f>
        <v>0</v>
      </c>
      <c r="J31" s="36">
        <f t="shared" si="0"/>
        <v>0</v>
      </c>
    </row>
    <row r="32" spans="1:10" ht="12.75">
      <c r="A32" s="3" t="s">
        <v>85</v>
      </c>
      <c r="B32" s="3" t="s">
        <v>86</v>
      </c>
      <c r="C32" s="25" t="s">
        <v>86</v>
      </c>
      <c r="D32" s="16" t="s">
        <v>51</v>
      </c>
      <c r="E32" s="17" t="s">
        <v>74</v>
      </c>
      <c r="F32" s="23">
        <v>280</v>
      </c>
      <c r="G32" s="23"/>
      <c r="H32" s="29">
        <f t="shared" si="2"/>
        <v>280</v>
      </c>
      <c r="I32" s="34">
        <v>0</v>
      </c>
      <c r="J32" s="37">
        <f t="shared" si="0"/>
        <v>0</v>
      </c>
    </row>
    <row r="33" spans="1:10" s="20" customFormat="1" ht="12.75">
      <c r="A33" s="18" t="s">
        <v>87</v>
      </c>
      <c r="B33" s="18" t="s">
        <v>88</v>
      </c>
      <c r="C33" s="24" t="s">
        <v>88</v>
      </c>
      <c r="D33" s="19" t="s">
        <v>89</v>
      </c>
      <c r="E33" s="19" t="s">
        <v>35</v>
      </c>
      <c r="F33" s="22">
        <f>F34+F35+F36+F37+F38</f>
        <v>64608.5</v>
      </c>
      <c r="G33" s="22">
        <f>G34+G35+G36+G37+G38</f>
        <v>-509.8</v>
      </c>
      <c r="H33" s="22">
        <f>H34+H35+H36+H37+H38</f>
        <v>64098.69999999999</v>
      </c>
      <c r="I33" s="22">
        <f>I34+I35+I36+I37+I38</f>
        <v>18190.47986</v>
      </c>
      <c r="J33" s="35">
        <f t="shared" si="0"/>
        <v>28.37885925923615</v>
      </c>
    </row>
    <row r="34" spans="1:10" ht="12.75">
      <c r="A34" s="3" t="s">
        <v>90</v>
      </c>
      <c r="B34" s="3" t="s">
        <v>91</v>
      </c>
      <c r="C34" s="25" t="s">
        <v>91</v>
      </c>
      <c r="D34" s="16" t="s">
        <v>89</v>
      </c>
      <c r="E34" s="17" t="s">
        <v>39</v>
      </c>
      <c r="F34" s="23">
        <v>14050</v>
      </c>
      <c r="G34" s="23">
        <v>-63.48</v>
      </c>
      <c r="H34" s="29">
        <f t="shared" si="2"/>
        <v>13986.52</v>
      </c>
      <c r="I34" s="43">
        <v>3971.4776</v>
      </c>
      <c r="J34" s="44">
        <f t="shared" si="0"/>
        <v>28.395037507542973</v>
      </c>
    </row>
    <row r="35" spans="1:10" ht="12.75">
      <c r="A35" s="3" t="s">
        <v>92</v>
      </c>
      <c r="B35" s="3" t="s">
        <v>93</v>
      </c>
      <c r="C35" s="25" t="s">
        <v>93</v>
      </c>
      <c r="D35" s="16" t="s">
        <v>89</v>
      </c>
      <c r="E35" s="17" t="s">
        <v>42</v>
      </c>
      <c r="F35" s="23">
        <v>40279.1</v>
      </c>
      <c r="G35" s="23">
        <v>-301.55</v>
      </c>
      <c r="H35" s="29">
        <f t="shared" si="2"/>
        <v>39977.549999999996</v>
      </c>
      <c r="I35" s="43">
        <v>11081.11976</v>
      </c>
      <c r="J35" s="44">
        <f t="shared" si="0"/>
        <v>27.71835632748881</v>
      </c>
    </row>
    <row r="36" spans="1:10" ht="12.75">
      <c r="A36" s="3" t="s">
        <v>94</v>
      </c>
      <c r="B36" s="3" t="s">
        <v>95</v>
      </c>
      <c r="C36" s="25" t="s">
        <v>95</v>
      </c>
      <c r="D36" s="16" t="s">
        <v>89</v>
      </c>
      <c r="E36" s="17" t="s">
        <v>45</v>
      </c>
      <c r="F36" s="23">
        <v>7150</v>
      </c>
      <c r="G36" s="23">
        <v>-234.6</v>
      </c>
      <c r="H36" s="29">
        <f t="shared" si="2"/>
        <v>6915.4</v>
      </c>
      <c r="I36" s="43">
        <v>2502.23484</v>
      </c>
      <c r="J36" s="44">
        <f t="shared" si="0"/>
        <v>36.18351563177835</v>
      </c>
    </row>
    <row r="37" spans="1:10" ht="12.75">
      <c r="A37" s="3" t="s">
        <v>96</v>
      </c>
      <c r="B37" s="3" t="s">
        <v>97</v>
      </c>
      <c r="C37" s="25" t="s">
        <v>97</v>
      </c>
      <c r="D37" s="16" t="s">
        <v>89</v>
      </c>
      <c r="E37" s="17" t="s">
        <v>89</v>
      </c>
      <c r="F37" s="23">
        <v>394.8</v>
      </c>
      <c r="G37" s="23">
        <v>89.83</v>
      </c>
      <c r="H37" s="29">
        <f t="shared" si="2"/>
        <v>484.63</v>
      </c>
      <c r="I37" s="43">
        <v>6.5</v>
      </c>
      <c r="J37" s="44">
        <f t="shared" si="0"/>
        <v>1.3412293914945421</v>
      </c>
    </row>
    <row r="38" spans="1:10" ht="12.75">
      <c r="A38" s="3" t="s">
        <v>98</v>
      </c>
      <c r="B38" s="3" t="s">
        <v>99</v>
      </c>
      <c r="C38" s="25" t="s">
        <v>99</v>
      </c>
      <c r="D38" s="16" t="s">
        <v>89</v>
      </c>
      <c r="E38" s="17" t="s">
        <v>66</v>
      </c>
      <c r="F38" s="23">
        <v>2734.6</v>
      </c>
      <c r="G38" s="23"/>
      <c r="H38" s="29">
        <f t="shared" si="2"/>
        <v>2734.6</v>
      </c>
      <c r="I38" s="43">
        <v>629.14766</v>
      </c>
      <c r="J38" s="44">
        <f t="shared" si="0"/>
        <v>23.00693556644482</v>
      </c>
    </row>
    <row r="39" spans="1:10" s="20" customFormat="1" ht="12.75">
      <c r="A39" s="18" t="s">
        <v>100</v>
      </c>
      <c r="B39" s="18" t="s">
        <v>101</v>
      </c>
      <c r="C39" s="24" t="s">
        <v>101</v>
      </c>
      <c r="D39" s="19" t="s">
        <v>77</v>
      </c>
      <c r="E39" s="19" t="s">
        <v>35</v>
      </c>
      <c r="F39" s="22">
        <v>10898.32</v>
      </c>
      <c r="G39" s="22">
        <f>G40+G41</f>
        <v>-129.10000000000002</v>
      </c>
      <c r="H39" s="22">
        <f>H40+H41</f>
        <v>10769.22</v>
      </c>
      <c r="I39" s="22">
        <f>I40+I41</f>
        <v>3237.99172</v>
      </c>
      <c r="J39" s="35">
        <f t="shared" si="0"/>
        <v>30.06709603852461</v>
      </c>
    </row>
    <row r="40" spans="1:10" ht="12.75">
      <c r="A40" s="3" t="s">
        <v>102</v>
      </c>
      <c r="B40" s="3" t="s">
        <v>103</v>
      </c>
      <c r="C40" s="25" t="s">
        <v>103</v>
      </c>
      <c r="D40" s="16" t="s">
        <v>77</v>
      </c>
      <c r="E40" s="17" t="s">
        <v>39</v>
      </c>
      <c r="F40" s="23">
        <v>10309.13</v>
      </c>
      <c r="G40" s="23">
        <v>-138.8</v>
      </c>
      <c r="H40" s="29">
        <f t="shared" si="2"/>
        <v>10170.33</v>
      </c>
      <c r="I40" s="43">
        <v>3047.41944</v>
      </c>
      <c r="J40" s="44">
        <f t="shared" si="0"/>
        <v>29.963820642987987</v>
      </c>
    </row>
    <row r="41" spans="1:10" ht="12.75">
      <c r="A41" s="3" t="s">
        <v>104</v>
      </c>
      <c r="B41" s="3" t="s">
        <v>105</v>
      </c>
      <c r="C41" s="25" t="s">
        <v>105</v>
      </c>
      <c r="D41" s="16" t="s">
        <v>77</v>
      </c>
      <c r="E41" s="17" t="s">
        <v>48</v>
      </c>
      <c r="F41" s="23">
        <v>589.19</v>
      </c>
      <c r="G41" s="23">
        <v>9.7</v>
      </c>
      <c r="H41" s="29">
        <f t="shared" si="2"/>
        <v>598.8900000000001</v>
      </c>
      <c r="I41" s="43">
        <v>190.57228</v>
      </c>
      <c r="J41" s="44">
        <f t="shared" si="0"/>
        <v>31.820915360082815</v>
      </c>
    </row>
    <row r="42" spans="1:10" s="20" customFormat="1" ht="12.75">
      <c r="A42" s="18" t="s">
        <v>106</v>
      </c>
      <c r="B42" s="18" t="s">
        <v>107</v>
      </c>
      <c r="C42" s="24" t="s">
        <v>107</v>
      </c>
      <c r="D42" s="19" t="s">
        <v>108</v>
      </c>
      <c r="E42" s="19" t="s">
        <v>35</v>
      </c>
      <c r="F42" s="22">
        <v>10770.71</v>
      </c>
      <c r="G42" s="22">
        <f>G43+G44+G45</f>
        <v>-46.6</v>
      </c>
      <c r="H42" s="22">
        <f>H43+H44+H45</f>
        <v>10724.11</v>
      </c>
      <c r="I42" s="22">
        <f>I43+I44+I45</f>
        <v>2476.39715</v>
      </c>
      <c r="J42" s="35">
        <f t="shared" si="0"/>
        <v>23.09186636466802</v>
      </c>
    </row>
    <row r="43" spans="1:10" ht="12.75">
      <c r="A43" s="3" t="s">
        <v>109</v>
      </c>
      <c r="B43" s="3" t="s">
        <v>110</v>
      </c>
      <c r="C43" s="25" t="s">
        <v>110</v>
      </c>
      <c r="D43" s="16" t="s">
        <v>108</v>
      </c>
      <c r="E43" s="17" t="s">
        <v>39</v>
      </c>
      <c r="F43" s="23">
        <v>647.61</v>
      </c>
      <c r="G43" s="23"/>
      <c r="H43" s="29">
        <f t="shared" si="2"/>
        <v>647.61</v>
      </c>
      <c r="I43" s="43">
        <v>303.82027</v>
      </c>
      <c r="J43" s="44">
        <f t="shared" si="0"/>
        <v>46.91407946140424</v>
      </c>
    </row>
    <row r="44" spans="1:10" ht="12.75">
      <c r="A44" s="3" t="s">
        <v>111</v>
      </c>
      <c r="B44" s="3" t="s">
        <v>112</v>
      </c>
      <c r="C44" s="25" t="s">
        <v>112</v>
      </c>
      <c r="D44" s="16" t="s">
        <v>108</v>
      </c>
      <c r="E44" s="17" t="s">
        <v>45</v>
      </c>
      <c r="F44" s="23">
        <v>3274</v>
      </c>
      <c r="G44" s="23"/>
      <c r="H44" s="29">
        <f t="shared" si="2"/>
        <v>3274</v>
      </c>
      <c r="I44" s="43">
        <v>1159.16882</v>
      </c>
      <c r="J44" s="44">
        <f t="shared" si="0"/>
        <v>35.40527855833842</v>
      </c>
    </row>
    <row r="45" spans="1:10" ht="12.75">
      <c r="A45" s="3" t="s">
        <v>113</v>
      </c>
      <c r="B45" s="3" t="s">
        <v>114</v>
      </c>
      <c r="C45" s="25" t="s">
        <v>114</v>
      </c>
      <c r="D45" s="16" t="s">
        <v>108</v>
      </c>
      <c r="E45" s="17" t="s">
        <v>48</v>
      </c>
      <c r="F45" s="23">
        <v>6849.1</v>
      </c>
      <c r="G45" s="23">
        <v>-46.6</v>
      </c>
      <c r="H45" s="29">
        <f t="shared" si="2"/>
        <v>6802.5</v>
      </c>
      <c r="I45" s="43">
        <v>1013.40806</v>
      </c>
      <c r="J45" s="44">
        <f t="shared" si="0"/>
        <v>14.897582653436237</v>
      </c>
    </row>
    <row r="46" spans="1:10" s="20" customFormat="1" ht="12.75">
      <c r="A46" s="18" t="s">
        <v>115</v>
      </c>
      <c r="B46" s="18" t="s">
        <v>116</v>
      </c>
      <c r="C46" s="24" t="s">
        <v>116</v>
      </c>
      <c r="D46" s="19" t="s">
        <v>54</v>
      </c>
      <c r="E46" s="19" t="s">
        <v>35</v>
      </c>
      <c r="F46" s="22">
        <v>67</v>
      </c>
      <c r="G46" s="22">
        <f>G47</f>
        <v>0</v>
      </c>
      <c r="H46" s="22">
        <f>H47</f>
        <v>67</v>
      </c>
      <c r="I46" s="22">
        <f>I47</f>
        <v>8.2</v>
      </c>
      <c r="J46" s="35">
        <f t="shared" si="0"/>
        <v>12.238805970149253</v>
      </c>
    </row>
    <row r="47" spans="1:10" ht="12.75">
      <c r="A47" s="3" t="s">
        <v>117</v>
      </c>
      <c r="B47" s="3" t="s">
        <v>118</v>
      </c>
      <c r="C47" s="25" t="s">
        <v>118</v>
      </c>
      <c r="D47" s="16" t="s">
        <v>54</v>
      </c>
      <c r="E47" s="17" t="s">
        <v>42</v>
      </c>
      <c r="F47" s="23">
        <v>67</v>
      </c>
      <c r="G47" s="23"/>
      <c r="H47" s="29">
        <f t="shared" si="2"/>
        <v>67</v>
      </c>
      <c r="I47" s="43">
        <v>8.2</v>
      </c>
      <c r="J47" s="44">
        <f t="shared" si="0"/>
        <v>12.238805970149253</v>
      </c>
    </row>
    <row r="48" spans="1:10" s="20" customFormat="1" ht="12.75">
      <c r="A48" s="18" t="s">
        <v>119</v>
      </c>
      <c r="B48" s="18" t="s">
        <v>120</v>
      </c>
      <c r="C48" s="24" t="s">
        <v>120</v>
      </c>
      <c r="D48" s="19" t="s">
        <v>57</v>
      </c>
      <c r="E48" s="19" t="s">
        <v>35</v>
      </c>
      <c r="F48" s="22">
        <v>466</v>
      </c>
      <c r="G48" s="22">
        <f>G49</f>
        <v>1069.7</v>
      </c>
      <c r="H48" s="22">
        <f>H49</f>
        <v>1535.7</v>
      </c>
      <c r="I48" s="35">
        <f>I49</f>
        <v>251.42861</v>
      </c>
      <c r="J48" s="35">
        <f t="shared" si="0"/>
        <v>16.37224783486358</v>
      </c>
    </row>
    <row r="49" spans="1:10" ht="12.75">
      <c r="A49" s="3" t="s">
        <v>121</v>
      </c>
      <c r="B49" s="3" t="s">
        <v>122</v>
      </c>
      <c r="C49" s="25" t="s">
        <v>122</v>
      </c>
      <c r="D49" s="16" t="s">
        <v>57</v>
      </c>
      <c r="E49" s="17" t="s">
        <v>39</v>
      </c>
      <c r="F49" s="23">
        <v>466</v>
      </c>
      <c r="G49" s="23">
        <v>1069.7</v>
      </c>
      <c r="H49" s="29">
        <f t="shared" si="2"/>
        <v>1535.7</v>
      </c>
      <c r="I49" s="43">
        <v>251.42861</v>
      </c>
      <c r="J49" s="44">
        <f t="shared" si="0"/>
        <v>16.37224783486358</v>
      </c>
    </row>
    <row r="50" spans="1:10" s="20" customFormat="1" ht="25.5">
      <c r="A50" s="18" t="s">
        <v>123</v>
      </c>
      <c r="B50" s="18" t="s">
        <v>124</v>
      </c>
      <c r="C50" s="24" t="s">
        <v>124</v>
      </c>
      <c r="D50" s="19" t="s">
        <v>69</v>
      </c>
      <c r="E50" s="19" t="s">
        <v>35</v>
      </c>
      <c r="F50" s="22">
        <v>11527.05</v>
      </c>
      <c r="G50" s="22">
        <f>G51+G52</f>
        <v>-1069.7</v>
      </c>
      <c r="H50" s="36">
        <f>H51+H52</f>
        <v>10457.349999999999</v>
      </c>
      <c r="I50" s="41">
        <f>I51+I52</f>
        <v>6103.10945</v>
      </c>
      <c r="J50" s="41">
        <f t="shared" si="0"/>
        <v>58.361912434794675</v>
      </c>
    </row>
    <row r="51" spans="1:10" ht="25.5">
      <c r="A51" s="3" t="s">
        <v>125</v>
      </c>
      <c r="B51" s="3" t="s">
        <v>126</v>
      </c>
      <c r="C51" s="25" t="s">
        <v>126</v>
      </c>
      <c r="D51" s="16" t="s">
        <v>69</v>
      </c>
      <c r="E51" s="17" t="s">
        <v>39</v>
      </c>
      <c r="F51" s="23">
        <v>1113</v>
      </c>
      <c r="G51" s="23"/>
      <c r="H51" s="29">
        <f t="shared" si="2"/>
        <v>1113</v>
      </c>
      <c r="I51" s="42">
        <v>278.25</v>
      </c>
      <c r="J51" s="40">
        <f t="shared" si="0"/>
        <v>25</v>
      </c>
    </row>
    <row r="52" spans="1:10" ht="12.75">
      <c r="A52" s="3" t="s">
        <v>127</v>
      </c>
      <c r="B52" s="3" t="s">
        <v>128</v>
      </c>
      <c r="C52" s="25" t="s">
        <v>128</v>
      </c>
      <c r="D52" s="16" t="s">
        <v>69</v>
      </c>
      <c r="E52" s="17" t="s">
        <v>45</v>
      </c>
      <c r="F52" s="23">
        <v>10414.05</v>
      </c>
      <c r="G52" s="23">
        <v>-1069.7</v>
      </c>
      <c r="H52" s="29">
        <f t="shared" si="2"/>
        <v>9344.349999999999</v>
      </c>
      <c r="I52" s="42">
        <v>5824.85945</v>
      </c>
      <c r="J52" s="40">
        <f t="shared" si="0"/>
        <v>62.3356300866299</v>
      </c>
    </row>
    <row r="53" spans="1:8" s="6" customFormat="1" ht="89.25" hidden="1">
      <c r="A53" s="10" t="s">
        <v>3</v>
      </c>
      <c r="B53" s="10" t="s">
        <v>4</v>
      </c>
      <c r="C53" s="10" t="s">
        <v>5</v>
      </c>
      <c r="D53" s="10" t="s">
        <v>9</v>
      </c>
      <c r="E53" s="10" t="s">
        <v>13</v>
      </c>
      <c r="F53" s="5" t="s">
        <v>150</v>
      </c>
      <c r="G53" s="5" t="s">
        <v>151</v>
      </c>
      <c r="H53" s="5" t="s">
        <v>152</v>
      </c>
    </row>
    <row r="54" spans="1:8" s="9" customFormat="1" ht="38.25" hidden="1">
      <c r="A54" s="7" t="s">
        <v>145</v>
      </c>
      <c r="B54" s="7" t="s">
        <v>146</v>
      </c>
      <c r="C54" s="7" t="s">
        <v>6</v>
      </c>
      <c r="D54" s="7" t="s">
        <v>10</v>
      </c>
      <c r="E54" s="7" t="s">
        <v>14</v>
      </c>
      <c r="F54" s="8" t="s">
        <v>147</v>
      </c>
      <c r="G54" s="8" t="s">
        <v>148</v>
      </c>
      <c r="H54" s="8" t="s">
        <v>149</v>
      </c>
    </row>
  </sheetData>
  <sheetProtection/>
  <mergeCells count="8">
    <mergeCell ref="C10:J10"/>
    <mergeCell ref="C2:H2"/>
    <mergeCell ref="C3:H3"/>
    <mergeCell ref="C4:H4"/>
    <mergeCell ref="C5:H5"/>
    <mergeCell ref="C6:H6"/>
    <mergeCell ref="C1:J1"/>
    <mergeCell ref="C9:J9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M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Лист1!$A$53:$F$54</f>
        <v>#VALUE!</v>
      </c>
    </row>
    <row r="5" ht="15">
      <c r="B5" s="2">
        <v>1.06</v>
      </c>
    </row>
    <row r="6" ht="15">
      <c r="B6" s="2" t="s">
        <v>30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3</v>
      </c>
    </row>
    <row r="14" ht="15"/>
    <row r="15" spans="1:2" ht="15">
      <c r="A15" s="2" t="s">
        <v>32</v>
      </c>
      <c r="B15" s="2">
        <v>2653</v>
      </c>
    </row>
    <row r="16" spans="1:2" ht="15">
      <c r="A16" s="2">
        <v>1</v>
      </c>
      <c r="B16" s="1" t="s">
        <v>2</v>
      </c>
    </row>
    <row r="17" ht="15">
      <c r="B17" s="1" t="s">
        <v>31</v>
      </c>
    </row>
    <row r="18" spans="1:13" ht="15">
      <c r="A18" s="2" t="str">
        <f>Лист1!53:53</f>
        <v>ФКР
Код</v>
      </c>
      <c r="B18" s="1" t="s">
        <v>1</v>
      </c>
      <c r="D18"/>
      <c r="E18"/>
      <c r="F18"/>
      <c r="G18"/>
      <c r="H18"/>
      <c r="I18"/>
      <c r="J18"/>
      <c r="K18"/>
      <c r="M18"/>
    </row>
    <row r="19" spans="1:11" ht="15">
      <c r="A19" s="2" t="str">
        <f>Лист1!54:54</f>
        <v>ФКР Код</v>
      </c>
      <c r="B19" s="2" t="s">
        <v>0</v>
      </c>
      <c r="C19" s="2">
        <v>2</v>
      </c>
      <c r="D19" s="1" t="s">
        <v>27</v>
      </c>
      <c r="E19" s="1" t="s">
        <v>28</v>
      </c>
      <c r="F19" s="1" t="s">
        <v>8</v>
      </c>
      <c r="G19" s="1" t="s">
        <v>12</v>
      </c>
      <c r="H19" s="1" t="s">
        <v>16</v>
      </c>
      <c r="I19" s="1" t="s">
        <v>18</v>
      </c>
      <c r="J19" s="1" t="s">
        <v>24</v>
      </c>
      <c r="K19" s="1" t="s">
        <v>26</v>
      </c>
    </row>
    <row r="20" spans="3:13" ht="15">
      <c r="C20" s="1">
        <v>0.6331788897514343</v>
      </c>
      <c r="D20" s="1" t="s">
        <v>27</v>
      </c>
      <c r="E20" s="1" t="s">
        <v>28</v>
      </c>
      <c r="F20" s="1" t="s">
        <v>7</v>
      </c>
      <c r="G20" s="1" t="s">
        <v>11</v>
      </c>
      <c r="H20" s="1" t="s">
        <v>15</v>
      </c>
      <c r="I20" s="1" t="s">
        <v>17</v>
      </c>
      <c r="J20" s="1" t="s">
        <v>23</v>
      </c>
      <c r="K20" s="1" t="s">
        <v>25</v>
      </c>
      <c r="L20" s="1" t="s">
        <v>19</v>
      </c>
      <c r="M20" s="1" t="s">
        <v>29</v>
      </c>
    </row>
    <row r="21" spans="3:11" s="2" customFormat="1" ht="15">
      <c r="C21" s="2" t="e">
        <f>_XLL.OFFICECOMCLIENT.APPLICATION.RANGELINK(C22:C22,D21:L21)</f>
        <v>#VALUE!</v>
      </c>
      <c r="D21" s="2" t="e">
        <f>_XLL.OFFICECOMCLIENT.APPLICATION.COLUMNLINK(Лист1!A:A)</f>
        <v>#VALUE!</v>
      </c>
      <c r="E21" s="2" t="e">
        <f>_XLL.OFFICECOMCLIENT.APPLICATION.COLUMNLINK(Лист1!B:B)</f>
        <v>#VALUE!</v>
      </c>
      <c r="F21" s="2" t="e">
        <f>_XLL.OFFICECOMCLIENT.APPLICATION.COLUMNLINK(Лист1!C:C)</f>
        <v>#VALUE!</v>
      </c>
      <c r="G21" s="2" t="e">
        <f>_XLL.OFFICECOMCLIENT.APPLICATION.COLUMNLINK(Лист1!D:D)</f>
        <v>#VALUE!</v>
      </c>
      <c r="H21" s="2" t="e">
        <f>_XLL.OFFICECOMCLIENT.APPLICATION.COLUMNLINK(Лист1!E:E)</f>
        <v>#VALUE!</v>
      </c>
      <c r="I21" s="2" t="e">
        <f>_XLL.OFFICECOMCLIENT.APPLICATION.COLUMNLINK(Лист1!F:F)</f>
        <v>#VALUE!</v>
      </c>
      <c r="J21" s="2" t="e">
        <f>_XLL.OFFICECOMCLIENT.APPLICATION.COLUMNLINK(Лист1!G:G)</f>
        <v>#VALUE!</v>
      </c>
      <c r="K21" s="2" t="e">
        <f>_XLL.OFFICECOMCLIENT.APPLICATION.COLUMNLINK(Лист1!H:H)</f>
        <v>#VALUE!</v>
      </c>
    </row>
    <row r="22" spans="3:13" ht="15">
      <c r="C22" s="2" t="e">
        <f>_XLL.OFFICECOMCLIENT.APPLICATION.ROWLINK(Лист1!13:13)</f>
        <v>#VALUE!</v>
      </c>
      <c r="L22" s="1">
        <v>1</v>
      </c>
      <c r="M22" s="1" t="s">
        <v>129</v>
      </c>
    </row>
    <row r="23" spans="3:13" ht="15">
      <c r="C23" s="2" t="e">
        <f>_XLL.OFFICECOMCLIENT.APPLICATION.ROWLINK(Лист1!14:14)</f>
        <v>#VALUE!</v>
      </c>
      <c r="L23" s="1">
        <v>2</v>
      </c>
      <c r="M23" s="1" t="s">
        <v>39</v>
      </c>
    </row>
    <row r="24" spans="3:13" ht="15">
      <c r="C24" s="2" t="e">
        <f>_XLL.OFFICECOMCLIENT.APPLICATION.ROWLINK(Лист1!15:15)</f>
        <v>#VALUE!</v>
      </c>
      <c r="L24" s="1">
        <v>3</v>
      </c>
      <c r="M24" s="1" t="s">
        <v>40</v>
      </c>
    </row>
    <row r="25" spans="3:13" ht="15">
      <c r="C25" s="2" t="e">
        <f>_XLL.OFFICECOMCLIENT.APPLICATION.ROWLINK(Лист1!16:16)</f>
        <v>#VALUE!</v>
      </c>
      <c r="L25" s="1">
        <v>4</v>
      </c>
      <c r="M25" s="1" t="s">
        <v>43</v>
      </c>
    </row>
    <row r="26" spans="3:13" ht="15">
      <c r="C26" s="2" t="e">
        <f>_XLL.OFFICECOMCLIENT.APPLICATION.ROWLINK(Лист1!17:17)</f>
        <v>#VALUE!</v>
      </c>
      <c r="L26" s="1">
        <v>5</v>
      </c>
      <c r="M26" s="1" t="s">
        <v>46</v>
      </c>
    </row>
    <row r="27" spans="3:13" ht="15">
      <c r="C27" s="2" t="e">
        <f>_XLL.OFFICECOMCLIENT.APPLICATION.ROWLINK(Лист1!18:18)</f>
        <v>#VALUE!</v>
      </c>
      <c r="L27" s="1">
        <v>6</v>
      </c>
      <c r="M27" s="1" t="s">
        <v>49</v>
      </c>
    </row>
    <row r="28" spans="3:13" ht="15">
      <c r="C28" s="2" t="e">
        <f>_XLL.OFFICECOMCLIENT.APPLICATION.ROWLINK(Лист1!19:19)</f>
        <v>#VALUE!</v>
      </c>
      <c r="L28" s="1">
        <v>7</v>
      </c>
      <c r="M28" s="1" t="s">
        <v>130</v>
      </c>
    </row>
    <row r="29" spans="3:13" ht="15">
      <c r="C29" s="2" t="e">
        <f>_XLL.OFFICECOMCLIENT.APPLICATION.ROWLINK(Лист1!20:20)</f>
        <v>#VALUE!</v>
      </c>
      <c r="L29" s="1">
        <v>8</v>
      </c>
      <c r="M29" s="1" t="s">
        <v>131</v>
      </c>
    </row>
    <row r="30" spans="3:13" ht="15">
      <c r="C30" s="2" t="e">
        <f>_XLL.OFFICECOMCLIENT.APPLICATION.ROWLINK(Лист1!21:21)</f>
        <v>#VALUE!</v>
      </c>
      <c r="L30" s="1">
        <v>9</v>
      </c>
      <c r="M30" s="1" t="s">
        <v>42</v>
      </c>
    </row>
    <row r="31" spans="3:13" ht="15">
      <c r="C31" s="2" t="e">
        <f>_XLL.OFFICECOMCLIENT.APPLICATION.ROWLINK(Лист1!22:22)</f>
        <v>#VALUE!</v>
      </c>
      <c r="L31" s="1">
        <v>10</v>
      </c>
      <c r="M31" s="1" t="s">
        <v>60</v>
      </c>
    </row>
    <row r="32" spans="3:13" ht="15">
      <c r="C32" s="2" t="e">
        <f>_XLL.OFFICECOMCLIENT.APPLICATION.ROWLINK(Лист1!23:23)</f>
        <v>#VALUE!</v>
      </c>
      <c r="L32" s="1">
        <v>11</v>
      </c>
      <c r="M32" s="1" t="s">
        <v>45</v>
      </c>
    </row>
    <row r="33" spans="3:13" ht="15">
      <c r="C33" s="2" t="e">
        <f>_XLL.OFFICECOMCLIENT.APPLICATION.ROWLINK(Лист1!24:24)</f>
        <v>#VALUE!</v>
      </c>
      <c r="L33" s="1">
        <v>12</v>
      </c>
      <c r="M33" s="1" t="s">
        <v>64</v>
      </c>
    </row>
    <row r="34" spans="3:13" ht="15">
      <c r="C34" s="2" t="e">
        <f>_XLL.OFFICECOMCLIENT.APPLICATION.ROWLINK(Лист1!25:25)</f>
        <v>#VALUE!</v>
      </c>
      <c r="L34" s="1">
        <v>13</v>
      </c>
      <c r="M34" s="1" t="s">
        <v>132</v>
      </c>
    </row>
    <row r="35" spans="3:13" ht="15">
      <c r="C35" s="2" t="e">
        <f>_XLL.OFFICECOMCLIENT.APPLICATION.ROWLINK(Лист1!26:26)</f>
        <v>#VALUE!</v>
      </c>
      <c r="L35" s="1">
        <v>14</v>
      </c>
      <c r="M35" s="1" t="s">
        <v>48</v>
      </c>
    </row>
    <row r="36" spans="3:13" ht="15">
      <c r="C36" s="2" t="e">
        <f>_XLL.OFFICECOMCLIENT.APPLICATION.ROWLINK(Лист1!27:27)</f>
        <v>#VALUE!</v>
      </c>
      <c r="L36" s="1">
        <v>15</v>
      </c>
      <c r="M36" s="1" t="s">
        <v>72</v>
      </c>
    </row>
    <row r="37" spans="3:13" ht="15">
      <c r="C37" s="2" t="e">
        <f>_XLL.OFFICECOMCLIENT.APPLICATION.ROWLINK(Лист1!28:28)</f>
        <v>#VALUE!</v>
      </c>
      <c r="L37" s="1">
        <v>16</v>
      </c>
      <c r="M37" s="1" t="s">
        <v>75</v>
      </c>
    </row>
    <row r="38" spans="3:13" ht="15">
      <c r="C38" s="2" t="e">
        <f>_XLL.OFFICECOMCLIENT.APPLICATION.ROWLINK(Лист1!29:29)</f>
        <v>#VALUE!</v>
      </c>
      <c r="L38" s="1">
        <v>17</v>
      </c>
      <c r="M38" s="1" t="s">
        <v>78</v>
      </c>
    </row>
    <row r="39" spans="3:13" ht="15">
      <c r="C39" s="2" t="e">
        <f>_XLL.OFFICECOMCLIENT.APPLICATION.ROWLINK(Лист1!30:30)</f>
        <v>#VALUE!</v>
      </c>
      <c r="L39" s="1">
        <v>18</v>
      </c>
      <c r="M39" s="1" t="s">
        <v>133</v>
      </c>
    </row>
    <row r="40" spans="3:13" ht="15">
      <c r="C40" s="2" t="e">
        <f>_XLL.OFFICECOMCLIENT.APPLICATION.ROWLINK(Лист1!31:31)</f>
        <v>#VALUE!</v>
      </c>
      <c r="L40" s="1">
        <v>19</v>
      </c>
      <c r="M40" s="1" t="s">
        <v>51</v>
      </c>
    </row>
    <row r="41" spans="3:13" ht="15">
      <c r="C41" s="2" t="e">
        <f>_XLL.OFFICECOMCLIENT.APPLICATION.ROWLINK(Лист1!32:32)</f>
        <v>#VALUE!</v>
      </c>
      <c r="L41" s="1">
        <v>20</v>
      </c>
      <c r="M41" s="1" t="s">
        <v>85</v>
      </c>
    </row>
    <row r="42" spans="3:13" ht="15">
      <c r="C42" s="2" t="e">
        <f>_XLL.OFFICECOMCLIENT.APPLICATION.ROWLINK(Лист1!33:33)</f>
        <v>#VALUE!</v>
      </c>
      <c r="L42" s="1">
        <v>21</v>
      </c>
      <c r="M42" s="1" t="s">
        <v>89</v>
      </c>
    </row>
    <row r="43" spans="3:13" ht="15">
      <c r="C43" s="2" t="e">
        <f>_XLL.OFFICECOMCLIENT.APPLICATION.ROWLINK(Лист1!34:34)</f>
        <v>#VALUE!</v>
      </c>
      <c r="L43" s="1">
        <v>22</v>
      </c>
      <c r="M43" s="1" t="s">
        <v>90</v>
      </c>
    </row>
    <row r="44" spans="3:13" ht="15">
      <c r="C44" s="2" t="e">
        <f>_XLL.OFFICECOMCLIENT.APPLICATION.ROWLINK(Лист1!35:35)</f>
        <v>#VALUE!</v>
      </c>
      <c r="L44" s="1">
        <v>23</v>
      </c>
      <c r="M44" s="1" t="s">
        <v>92</v>
      </c>
    </row>
    <row r="45" spans="3:13" ht="15">
      <c r="C45" s="2" t="e">
        <f>_XLL.OFFICECOMCLIENT.APPLICATION.ROWLINK(Лист1!36:36)</f>
        <v>#VALUE!</v>
      </c>
      <c r="L45" s="1">
        <v>24</v>
      </c>
      <c r="M45" s="1" t="s">
        <v>94</v>
      </c>
    </row>
    <row r="46" spans="3:13" ht="15">
      <c r="C46" s="2" t="e">
        <f>_XLL.OFFICECOMCLIENT.APPLICATION.ROWLINK(Лист1!37:37)</f>
        <v>#VALUE!</v>
      </c>
      <c r="L46" s="1">
        <v>25</v>
      </c>
      <c r="M46" s="1" t="s">
        <v>96</v>
      </c>
    </row>
    <row r="47" spans="3:13" ht="15">
      <c r="C47" s="2" t="e">
        <f>_XLL.OFFICECOMCLIENT.APPLICATION.ROWLINK(Лист1!38:38)</f>
        <v>#VALUE!</v>
      </c>
      <c r="L47" s="1">
        <v>26</v>
      </c>
      <c r="M47" s="1" t="s">
        <v>98</v>
      </c>
    </row>
    <row r="48" spans="3:13" ht="15">
      <c r="C48" s="2" t="e">
        <f>_XLL.OFFICECOMCLIENT.APPLICATION.ROWLINK(Лист1!39:39)</f>
        <v>#VALUE!</v>
      </c>
      <c r="L48" s="1">
        <v>27</v>
      </c>
      <c r="M48" s="1" t="s">
        <v>77</v>
      </c>
    </row>
    <row r="49" spans="3:13" ht="15">
      <c r="C49" s="2" t="e">
        <f>_XLL.OFFICECOMCLIENT.APPLICATION.ROWLINK(Лист1!40:40)</f>
        <v>#VALUE!</v>
      </c>
      <c r="L49" s="1">
        <v>28</v>
      </c>
      <c r="M49" s="1" t="s">
        <v>102</v>
      </c>
    </row>
    <row r="50" spans="3:13" ht="15">
      <c r="C50" s="2" t="e">
        <f>_XLL.OFFICECOMCLIENT.APPLICATION.ROWLINK(Лист1!41:41)</f>
        <v>#VALUE!</v>
      </c>
      <c r="L50" s="1">
        <v>29</v>
      </c>
      <c r="M50" s="1" t="s">
        <v>104</v>
      </c>
    </row>
    <row r="51" spans="3:13" ht="15">
      <c r="C51" s="2" t="e">
        <f>_XLL.OFFICECOMCLIENT.APPLICATION.ROWLINK(Лист1!42:42)</f>
        <v>#VALUE!</v>
      </c>
      <c r="L51" s="1">
        <v>30</v>
      </c>
      <c r="M51" s="1" t="s">
        <v>134</v>
      </c>
    </row>
    <row r="52" spans="3:13" ht="15">
      <c r="C52" s="2" t="e">
        <f>_XLL.OFFICECOMCLIENT.APPLICATION.ROWLINK(Лист1!43:43)</f>
        <v>#VALUE!</v>
      </c>
      <c r="L52" s="1">
        <v>31</v>
      </c>
      <c r="M52" s="1" t="s">
        <v>135</v>
      </c>
    </row>
    <row r="53" spans="3:13" ht="15">
      <c r="C53" s="2" t="e">
        <f>_XLL.OFFICECOMCLIENT.APPLICATION.ROWLINK(Лист1!44:44)</f>
        <v>#VALUE!</v>
      </c>
      <c r="L53" s="1">
        <v>32</v>
      </c>
      <c r="M53" s="1" t="s">
        <v>136</v>
      </c>
    </row>
    <row r="54" spans="3:13" ht="15">
      <c r="C54" s="2" t="e">
        <f>_XLL.OFFICECOMCLIENT.APPLICATION.ROWLINK(Лист1!45:45)</f>
        <v>#VALUE!</v>
      </c>
      <c r="L54" s="1">
        <v>33</v>
      </c>
      <c r="M54" s="1" t="s">
        <v>137</v>
      </c>
    </row>
    <row r="55" spans="3:13" ht="15">
      <c r="C55" s="2" t="e">
        <f>_XLL.OFFICECOMCLIENT.APPLICATION.ROWLINK(Лист1!46:46)</f>
        <v>#VALUE!</v>
      </c>
      <c r="L55" s="1">
        <v>34</v>
      </c>
      <c r="M55" s="1" t="s">
        <v>138</v>
      </c>
    </row>
    <row r="56" spans="3:13" ht="15">
      <c r="C56" s="2" t="e">
        <f>_XLL.OFFICECOMCLIENT.APPLICATION.ROWLINK(Лист1!47:47)</f>
        <v>#VALUE!</v>
      </c>
      <c r="L56" s="1">
        <v>35</v>
      </c>
      <c r="M56" s="1" t="s">
        <v>139</v>
      </c>
    </row>
    <row r="57" spans="3:13" ht="15">
      <c r="C57" s="2" t="e">
        <f>_XLL.OFFICECOMCLIENT.APPLICATION.ROWLINK(Лист1!48:48)</f>
        <v>#VALUE!</v>
      </c>
      <c r="L57" s="1">
        <v>36</v>
      </c>
      <c r="M57" s="1" t="s">
        <v>140</v>
      </c>
    </row>
    <row r="58" spans="3:13" ht="15">
      <c r="C58" s="2" t="e">
        <f>_XLL.OFFICECOMCLIENT.APPLICATION.ROWLINK(Лист1!49:49)</f>
        <v>#VALUE!</v>
      </c>
      <c r="L58" s="1">
        <v>37</v>
      </c>
      <c r="M58" s="1" t="s">
        <v>141</v>
      </c>
    </row>
    <row r="59" spans="3:13" ht="15">
      <c r="C59" s="2" t="e">
        <f>_XLL.OFFICECOMCLIENT.APPLICATION.ROWLINK(Лист1!50:50)</f>
        <v>#VALUE!</v>
      </c>
      <c r="L59" s="1">
        <v>38</v>
      </c>
      <c r="M59" s="1" t="s">
        <v>142</v>
      </c>
    </row>
    <row r="60" spans="3:13" ht="15">
      <c r="C60" s="2" t="e">
        <f>_XLL.OFFICECOMCLIENT.APPLICATION.ROWLINK(Лист1!51:51)</f>
        <v>#VALUE!</v>
      </c>
      <c r="L60" s="1">
        <v>39</v>
      </c>
      <c r="M60" s="1" t="s">
        <v>143</v>
      </c>
    </row>
    <row r="61" spans="3:13" ht="15">
      <c r="C61" s="2" t="e">
        <f>_XLL.OFFICECOMCLIENT.APPLICATION.ROWLINK(Лист1!52:52)</f>
        <v>#VALUE!</v>
      </c>
      <c r="L61" s="1">
        <v>40</v>
      </c>
      <c r="M61" s="1" t="s">
        <v>144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Людмила Петровна</cp:lastModifiedBy>
  <cp:lastPrinted>2017-03-26T06:10:34Z</cp:lastPrinted>
  <dcterms:created xsi:type="dcterms:W3CDTF">2013-10-25T07:15:18Z</dcterms:created>
  <dcterms:modified xsi:type="dcterms:W3CDTF">2017-04-25T09:18:54Z</dcterms:modified>
  <cp:category/>
  <cp:version/>
  <cp:contentType/>
  <cp:contentStatus/>
</cp:coreProperties>
</file>